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codeName="ThisWorkbook" defaultThemeVersion="166925"/>
  <mc:AlternateContent xmlns:mc="http://schemas.openxmlformats.org/markup-compatibility/2006">
    <mc:Choice Requires="x15">
      <x15ac:absPath xmlns:x15ac="http://schemas.microsoft.com/office/spreadsheetml/2010/11/ac" url="https://extractives.sharepoint.com/sites/Validationteam/Shared Documents/Senegal Validation/Validation 2021/Senegal EITI 2021 Validation report/"/>
    </mc:Choice>
  </mc:AlternateContent>
  <xr:revisionPtr revIDLastSave="642" documentId="8_{B1392D7F-1D9D-44F6-B161-BA2FC6E66644}" xr6:coauthVersionLast="47" xr6:coauthVersionMax="47" xr10:uidLastSave="{7054D98B-9ECC-F34C-B950-4E7DAA83578E}"/>
  <bookViews>
    <workbookView xWindow="-140" yWindow="1120" windowWidth="23760" windowHeight="15960" firstSheet="17" activeTab="24" xr2:uid="{00000000-000D-0000-FFFF-FFFF00000000}"/>
  </bookViews>
  <sheets>
    <sheet name="Introduction" sheetId="32" r:id="rId1"/>
    <sheet name="À propos de"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Entités déclarantes" sheetId="26" r:id="rId13"/>
    <sheet name="4.1 - Gouvernement" sheetId="27" r:id="rId14"/>
    <sheet name="#4.1 – Entreprise" sheetId="2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Sheet1" sheetId="33" r:id="rId26"/>
    <sheet name="5.3" sheetId="21" r:id="rId27"/>
    <sheet name="6.1" sheetId="22" r:id="rId28"/>
    <sheet name="6.2" sheetId="23" r:id="rId29"/>
    <sheet name="6.3" sheetId="24" r:id="rId30"/>
    <sheet name="6.4" sheetId="25" r:id="rId31"/>
  </sheets>
  <externalReferences>
    <externalReference r:id="rId32"/>
    <externalReference r:id="rId33"/>
    <externalReference r:id="rId34"/>
    <externalReference r:id="rId35"/>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4">[1]!Companies[Full company name]</definedName>
    <definedName name="Companies_list" localSheetId="13">[1]!Companies[Full company name]</definedName>
    <definedName name="Companies_list" localSheetId="1">[1]!Companies[Full company name]</definedName>
    <definedName name="Companies_list" localSheetId="0">[1]!Companies[Full company name]</definedName>
    <definedName name="Companies_list">#REF!</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#REF!</definedName>
    <definedName name="Government_entities_list" localSheetId="14">[1]!Government_agencies[Full name of agency]</definedName>
    <definedName name="Government_entities_list" localSheetId="13">[1]!Government_agencies[Full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#REF!</definedName>
    <definedName name="over">#REF!</definedName>
    <definedName name="_xlnm.Print_Area" localSheetId="2">'2.1'!$A$1:$J$21</definedName>
    <definedName name="_xlnm.Print_Area" localSheetId="3">'2.2'!$A$1:$J$20</definedName>
    <definedName name="_xlnm.Print_Area" localSheetId="4">'2.3'!$A$1:$J$22</definedName>
    <definedName name="_xlnm.Print_Area" localSheetId="5">'2.4'!$A$1:$J$14</definedName>
    <definedName name="_xlnm.Print_Area" localSheetId="6">'2.5'!$A$1:$J$17</definedName>
    <definedName name="_xlnm.Print_Area" localSheetId="7">'2.6'!$A$1:$J$26</definedName>
    <definedName name="_xlnm.Print_Area" localSheetId="8">'3.1'!$A$1:$J$12</definedName>
    <definedName name="_xlnm.Print_Area" localSheetId="9">'3.2'!$A$1:$J$27</definedName>
    <definedName name="_xlnm.Print_Area" localSheetId="10">'3.3'!$A$1:$J$27</definedName>
    <definedName name="_xlnm.Print_Area" localSheetId="11">'4.1'!$A$1:$J$20</definedName>
    <definedName name="_xlnm.Print_Area" localSheetId="15">'4.2'!$A$1:$J$29</definedName>
    <definedName name="_xlnm.Print_Area" localSheetId="17">'4.4'!$A$1:$J$14</definedName>
    <definedName name="_xlnm.Print_Area" localSheetId="18">'4.5'!$A$1:$J$17</definedName>
    <definedName name="_xlnm.Print_Area" localSheetId="19">'4.6'!$A$1:$J$14</definedName>
    <definedName name="_xlnm.Print_Area" localSheetId="1">'À propos de'!$C$2:$G$63</definedName>
    <definedName name="_xlnm.Print_Area" localSheetId="0">Introduction!$A$1:$G$38</definedName>
    <definedName name="Project_phases_list">[1]!Table12[Project phases]</definedName>
    <definedName name="Projectname" localSheetId="14">[1]!Companies15[Full project name]</definedName>
    <definedName name="Projectname" localSheetId="13">[1]!Companies15[Full project name]</definedName>
    <definedName name="Projectname" localSheetId="1">[1]!Companies15[Full project name]</definedName>
    <definedName name="Projectname" localSheetId="0">[1]!Companies15[Full project name]</definedName>
    <definedName name="Projectname">#REF!</definedName>
    <definedName name="Reporting_options_list">[2]!Table3_Reporting_options[List]</definedName>
    <definedName name="Revenue_stream_list" localSheetId="14">[1]!Government_revenues_table[Revenue stream name]</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4">[1]!Government_revenues_table[Revenue value]</definedName>
    <definedName name="Total_revenues" localSheetId="1">[1]!Government_revenues_table[Revenue value]</definedName>
    <definedName name="Total_revenues" localSheetId="0">[1]!Government_revenues_table[Revenue value]</definedName>
    <definedName name="Total_revenu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4" l="1"/>
  <c r="D13" i="24"/>
  <c r="D12" i="24"/>
  <c r="D11" i="24"/>
  <c r="D10" i="24"/>
  <c r="D8" i="24"/>
  <c r="D21" i="22"/>
  <c r="D15" i="14" l="1"/>
  <c r="H350" i="28" l="1"/>
  <c r="J348" i="28"/>
  <c r="J350" i="28" s="1"/>
  <c r="J94" i="27"/>
  <c r="J96" i="27" s="1"/>
  <c r="I96" i="27"/>
  <c r="B23" i="9" l="1"/>
  <c r="B21" i="9"/>
  <c r="B19" i="9"/>
  <c r="B17" i="9"/>
  <c r="B15" i="9"/>
  <c r="B13" i="9"/>
  <c r="B51" i="8" l="1"/>
  <c r="B49" i="8"/>
  <c r="B47" i="8"/>
  <c r="B41" i="8"/>
  <c r="B39" i="8"/>
  <c r="B37" i="8"/>
  <c r="B35" i="8"/>
  <c r="B33" i="8"/>
  <c r="B31" i="8"/>
  <c r="B25" i="8"/>
  <c r="B23" i="8"/>
  <c r="B21" i="8"/>
  <c r="B19" i="8"/>
  <c r="B17" i="8"/>
  <c r="B15" i="8"/>
  <c r="B13" i="8"/>
  <c r="G33" i="30" l="1"/>
  <c r="B346" i="28"/>
  <c r="J109" i="27"/>
  <c r="E92" i="27"/>
  <c r="D92" i="27"/>
  <c r="C92" i="27"/>
  <c r="B92"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I60" i="26"/>
  <c r="F21" i="24"/>
  <c r="F15" i="23"/>
  <c r="H15" i="23" s="1"/>
  <c r="F9" i="23"/>
  <c r="F19" i="22"/>
  <c r="H19" i="22" s="1"/>
  <c r="F14" i="22"/>
  <c r="F9" i="22"/>
  <c r="H9" i="22" s="1"/>
  <c r="F9" i="21"/>
  <c r="F8" i="21"/>
  <c r="F7" i="21"/>
  <c r="F18" i="20"/>
  <c r="H18" i="20" s="1"/>
  <c r="F9" i="20"/>
  <c r="F9" i="19"/>
  <c r="F7" i="19"/>
  <c r="F12" i="18"/>
  <c r="F11" i="18"/>
  <c r="H10" i="18"/>
  <c r="H9" i="18"/>
  <c r="F8" i="18"/>
  <c r="F7" i="18"/>
  <c r="H7" i="17"/>
  <c r="F11" i="16"/>
  <c r="F10" i="16"/>
  <c r="F9" i="16"/>
  <c r="F8" i="16"/>
  <c r="F7" i="16"/>
  <c r="H7" i="16" s="1"/>
  <c r="F9" i="15"/>
  <c r="F9" i="14"/>
  <c r="F9" i="12"/>
  <c r="F22" i="11"/>
  <c r="H22" i="11" s="1"/>
  <c r="F10" i="11"/>
  <c r="H10" i="11" s="1"/>
  <c r="B21" i="11"/>
  <c r="B19" i="11"/>
  <c r="B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CC_EITI International Secretariat</author>
  </authors>
  <commentList>
    <comment ref="B28" authorId="0" shapeId="0" xr:uid="{00000000-0006-0000-0C00-000001000000}">
      <text>
        <r>
          <rPr>
            <b/>
            <sz val="9"/>
            <color indexed="81"/>
            <rFont val="Tahoma"/>
            <family val="2"/>
          </rPr>
          <t>Please include a description of the corporate IDs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tc={6E98A891-87DC-42A6-A617-7BEB216AB937}</author>
  </authors>
  <commentList>
    <comment ref="D15" authorId="0" shapeId="0" xr:uid="{00000000-0006-0000-1200-000001000000}">
      <text>
        <t>[Threaded comment]
Your version of Excel allows you to read this threaded comment; however, any edits to it will get removed if the file is opened in a newer version of Excel. Learn more: https://go.microsoft.com/fwlink/?linkid=870924
Comment:
    Ces revenus sont issus de la fiscalité régulière, et ne devraient par conséquent pas être pris en compte par l'exigence 4.5?</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Utilisateur Windows</author>
  </authors>
  <commentList>
    <comment ref="D20" authorId="0" shapeId="0" xr:uid="{00000000-0006-0000-1A00-000001000000}">
      <text>
        <r>
          <rPr>
            <b/>
            <sz val="9"/>
            <color rgb="FF000000"/>
            <rFont val="Tahoma"/>
            <family val="2"/>
          </rPr>
          <t>Utilisateur Windows:</t>
        </r>
        <r>
          <rPr>
            <sz val="9"/>
            <color rgb="FF000000"/>
            <rFont val="Tahoma"/>
            <family val="2"/>
          </rPr>
          <t xml:space="preserve">
</t>
        </r>
        <r>
          <rPr>
            <sz val="9"/>
            <color rgb="FF000000"/>
            <rFont val="Tahoma"/>
            <family val="2"/>
          </rPr>
          <t>Appui institutionnel est ce volontaire?</t>
        </r>
      </text>
    </comment>
  </commentList>
</comments>
</file>

<file path=xl/sharedStrings.xml><?xml version="1.0" encoding="utf-8"?>
<sst xmlns="http://schemas.openxmlformats.org/spreadsheetml/2006/main" count="5905" uniqueCount="1330">
  <si>
    <t>Rempli le :</t>
  </si>
  <si>
    <t>AAAA-MM-JJ</t>
  </si>
  <si>
    <t>Approuvé par le groupe multipartite le :</t>
  </si>
  <si>
    <t>Modèle de cartographie de la transparence pour les divulgations ITIE - SENEGAL exercise 2019</t>
  </si>
  <si>
    <r>
      <t>Version 1.1 du 1</t>
    </r>
    <r>
      <rPr>
        <i/>
        <vertAlign val="superscript"/>
        <sz val="11"/>
        <rFont val="Franklin Gothic Book"/>
        <family val="2"/>
      </rPr>
      <t>er</t>
    </r>
    <r>
      <rPr>
        <i/>
        <sz val="11"/>
        <rFont val="Franklin Gothic Book"/>
        <family val="2"/>
      </rPr>
      <t xml:space="preserve"> janvier 2021</t>
    </r>
  </si>
  <si>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</si>
  <si>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</si>
  <si>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</si>
  <si>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</si>
  <si>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</si>
  <si>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</si>
  <si>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theme="1"/>
        <rFont val="Franklin Gothic Book"/>
        <family val="2"/>
      </rPr>
      <t xml:space="preserve">Ce formulaire doit être </t>
    </r>
    <r>
      <rPr>
        <b/>
        <u/>
        <sz val="11"/>
        <color rgb="FF000000"/>
        <rFont val="Franklin Gothic Book"/>
        <family val="2"/>
      </rPr>
      <t>rempli dans son intégralité et publié</t>
    </r>
    <r>
      <rPr>
        <b/>
        <sz val="11"/>
        <color rgb="FF000000"/>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</si>
  <si>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</si>
  <si>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</si>
  <si>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</si>
  <si>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</si>
  <si>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</si>
  <si>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Divulgation</t>
    </r>
  </si>
  <si>
    <r>
      <rPr>
        <b/>
        <i/>
        <u/>
        <sz val="11"/>
        <color theme="1"/>
        <rFont val="Franklin Gothic Book"/>
        <family val="2"/>
      </rPr>
      <t>Terminologie :</t>
    </r>
    <r>
      <rPr>
        <b/>
        <i/>
        <sz val="11"/>
        <color theme="1"/>
        <rFont val="Franklin Gothic Book"/>
        <family val="2"/>
      </rPr>
      <t xml:space="preserve"> </t>
    </r>
    <r>
      <rPr>
        <b/>
        <i/>
        <sz val="11"/>
        <color theme="1"/>
        <rFont val="Franklin Gothic Book"/>
        <family val="2"/>
      </rPr>
      <t>Options simples</t>
    </r>
  </si>
  <si>
    <t>Fiches de sous-exigences</t>
  </si>
  <si>
    <r>
      <rPr>
        <i/>
        <u/>
        <sz val="11"/>
        <color theme="1"/>
        <rFont val="Franklin Gothic Book"/>
        <family val="2"/>
      </rPr>
      <t>Oui, divulgation systématique </t>
    </r>
    <r>
      <rPr>
        <i/>
        <sz val="11"/>
        <color theme="1"/>
        <rFont val="Franklin Gothic Book"/>
        <family val="2"/>
      </rPr>
      <t>:</t>
    </r>
    <r>
      <rPr>
        <i/>
        <sz val="11"/>
        <color theme="1"/>
        <rFont val="Franklin Gothic Book"/>
        <family val="2"/>
      </rPr>
      <t xml:space="preserve"> </t>
    </r>
    <r>
      <rPr>
        <i/>
        <sz val="11"/>
        <color theme="1"/>
        <rFont val="Franklin Gothic Book"/>
        <family val="2"/>
      </rPr>
      <t>Si les agences gouvernementales ou les entreprises divulguent les données régulièrement et publiquement et que ces dernières sont fiables, veuillez sélectionner « Oui, divulgation systématique »</t>
    </r>
  </si>
  <si>
    <r>
      <rPr>
        <i/>
        <u/>
        <sz val="11"/>
        <color theme="1"/>
        <rFont val="Franklin Gothic Book"/>
        <family val="2"/>
      </rPr>
      <t>Oui</t>
    </r>
    <r>
      <rPr>
        <i/>
        <sz val="11"/>
        <color theme="1"/>
        <rFont val="Franklin Gothic Book"/>
        <family val="2"/>
      </rPr>
      <t> : Tous les aspects de la question ont fait l’objet d’une réponse/couverture.</t>
    </r>
  </si>
  <si>
    <r>
      <rPr>
        <i/>
        <u/>
        <sz val="11"/>
        <color theme="1"/>
        <rFont val="Franklin Gothic Book"/>
        <family val="2"/>
      </rPr>
      <t xml:space="preserve">Objectifs sous-jacents </t>
    </r>
    <r>
      <rPr>
        <i/>
        <sz val="11"/>
        <color theme="1"/>
        <rFont val="Franklin Gothic Book"/>
        <family val="2"/>
      </rPr>
      <t>: Le GMP doit évaluer si le pays répond à l'objectif sous-jacent de l'exigence</t>
    </r>
  </si>
  <si>
    <r>
      <rPr>
        <i/>
        <u/>
        <sz val="11"/>
        <color theme="1"/>
        <rFont val="Franklin Gothic Book"/>
        <family val="2"/>
      </rPr>
      <t>Oui, par le biais de la déclaration ITIE </t>
    </r>
    <r>
      <rPr>
        <i/>
        <sz val="11"/>
        <color theme="1"/>
        <rFont val="Franklin Gothic Book"/>
        <family val="2"/>
      </rPr>
      <t>:</t>
    </r>
    <r>
      <rPr>
        <i/>
        <sz val="11"/>
        <color theme="1"/>
        <rFont val="Franklin Gothic Book"/>
        <family val="2"/>
      </rPr>
      <t xml:space="preserve"> </t>
    </r>
    <r>
      <rPr>
        <i/>
        <sz val="11"/>
        <color theme="1"/>
        <rFont val="Franklin Gothic Book"/>
        <family val="2"/>
      </rPr>
      <t>Si le Rapport ITIE couvre des lacunes de données dans les divulgations du gouvernement ou des entreprises, veuillez sélectionner « Oui, dans le Rapport ITIE ».</t>
    </r>
  </si>
  <si>
    <r>
      <t>Partiellement :</t>
    </r>
    <r>
      <rPr>
        <i/>
        <sz val="11"/>
        <color theme="1"/>
        <rFont val="Franklin Gothic Book"/>
        <family val="2"/>
      </rPr>
      <t xml:space="preserve"> Certains aspects de la question ont fait l’objet d’une réponse/couverture.</t>
    </r>
  </si>
  <si>
    <r>
      <rPr>
        <i/>
        <u/>
        <sz val="11"/>
        <color theme="1"/>
        <rFont val="Franklin Gothic Book"/>
        <family val="2"/>
      </rPr>
      <t>Si une exigence n'est pas applicable</t>
    </r>
    <r>
      <rPr>
        <i/>
        <sz val="11"/>
        <color theme="1"/>
        <rFont val="Franklin Gothic Book"/>
        <family val="2"/>
      </rPr>
      <t xml:space="preserve">, le GMP doit inclure la référence au document (procès-verbal du GMP) où la non-applicabilité est déterminée. </t>
    </r>
  </si>
  <si>
    <r>
      <rPr>
        <i/>
        <u/>
        <sz val="11"/>
        <color theme="1"/>
        <rFont val="Franklin Gothic Book"/>
        <family val="2"/>
      </rPr>
      <t>Non disponible </t>
    </r>
    <r>
      <rPr>
        <i/>
        <sz val="11"/>
        <color theme="1"/>
        <rFont val="Franklin Gothic Book"/>
        <family val="2"/>
      </rPr>
      <t>:</t>
    </r>
    <r>
      <rPr>
        <i/>
        <sz val="11"/>
        <color theme="1"/>
        <rFont val="Franklin Gothic Book"/>
        <family val="2"/>
      </rPr>
      <t xml:space="preserve"> </t>
    </r>
    <r>
      <rPr>
        <i/>
        <sz val="11"/>
        <color theme="1"/>
        <rFont val="Franklin Gothic Book"/>
        <family val="2"/>
      </rPr>
      <t>Les données s’appliquent dans le pays, mais aucune donnée ni aucune information n’est disponible.</t>
    </r>
  </si>
  <si>
    <r>
      <rPr>
        <i/>
        <u/>
        <sz val="11"/>
        <color theme="1"/>
        <rFont val="Franklin Gothic Book"/>
        <family val="2"/>
      </rPr>
      <t>Non</t>
    </r>
    <r>
      <rPr>
        <i/>
        <sz val="11"/>
        <color theme="1"/>
        <rFont val="Franklin Gothic Book"/>
        <family val="2"/>
      </rPr>
      <t> :</t>
    </r>
    <r>
      <rPr>
        <i/>
        <sz val="11"/>
        <color theme="1"/>
        <rFont val="Franklin Gothic Book"/>
        <family val="2"/>
      </rPr>
      <t xml:space="preserve"> </t>
    </r>
    <r>
      <rPr>
        <i/>
        <sz val="11"/>
        <color theme="1"/>
        <rFont val="Franklin Gothic Book"/>
        <family val="2"/>
      </rPr>
      <t>Aucune information n’est couverte.</t>
    </r>
  </si>
  <si>
    <r>
      <rPr>
        <i/>
        <u/>
        <sz val="11"/>
        <color theme="1"/>
        <rFont val="Franklin Gothic Book"/>
        <family val="2"/>
      </rPr>
      <t>Sans objet :</t>
    </r>
    <r>
      <rPr>
        <i/>
        <u/>
        <sz val="11"/>
        <color theme="1"/>
        <rFont val="Franklin Gothic Book"/>
        <family val="2"/>
      </rPr>
      <t xml:space="preserve"> </t>
    </r>
    <r>
      <rPr>
        <i/>
        <sz val="11"/>
        <color theme="1"/>
        <rFont val="Franklin Gothic Book"/>
        <family val="2"/>
      </rPr>
      <t>Si une Exigence n’est pas pertinente, veuillez sélectionner « Sans objet ».</t>
    </r>
    <r>
      <rPr>
        <i/>
        <sz val="11"/>
        <color theme="1"/>
        <rFont val="Franklin Gothic Book"/>
        <family val="2"/>
      </rPr>
      <t xml:space="preserve"> </t>
    </r>
    <r>
      <rPr>
        <i/>
        <sz val="11"/>
        <color theme="1"/>
        <rFont val="Franklin Gothic Book"/>
        <family val="2"/>
      </rPr>
      <t>Consultez tous les éléments factuels documentés dans le cadre du Rapport ITIE ou dans les procès-verbaux d’une réunion multipartite.</t>
    </r>
    <r>
      <rPr>
        <i/>
        <sz val="11"/>
        <color theme="1"/>
        <rFont val="Franklin Gothic Book"/>
        <family val="2"/>
      </rPr>
      <t xml:space="preserve"> </t>
    </r>
  </si>
  <si>
    <r>
      <rPr>
        <i/>
        <u/>
        <sz val="11"/>
        <color theme="1"/>
        <rFont val="Franklin Gothic Book"/>
        <family val="2"/>
      </rPr>
      <t>Sans objet</t>
    </r>
    <r>
      <rPr>
        <i/>
        <sz val="11"/>
        <color theme="1"/>
        <rFont val="Franklin Gothic Book"/>
        <family val="2"/>
      </rPr>
      <t> :</t>
    </r>
    <r>
      <rPr>
        <i/>
        <sz val="11"/>
        <color theme="1"/>
        <rFont val="Franklin Gothic Book"/>
        <family val="2"/>
      </rPr>
      <t xml:space="preserve"> </t>
    </r>
    <r>
      <rPr>
        <i/>
        <sz val="11"/>
        <color theme="1"/>
        <rFont val="Franklin Gothic Book"/>
        <family val="2"/>
      </rPr>
      <t>La question n’est pas pertinente dans la situation. Quand cela est nécessaire, veuillez consulter les éléments factuels en matière de non-applicabilité.</t>
    </r>
  </si>
  <si>
    <t>Secrétariat international de l’ITIE</t>
  </si>
  <si>
    <r>
      <rPr>
        <b/>
        <sz val="11"/>
        <color rgb="FF000000"/>
        <rFont val="Franklin Gothic Book"/>
        <family val="2"/>
      </rPr>
      <t>Téléphone :</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</si>
  <si>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</si>
  <si>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t xml:space="preserve">Adresse : </t>
    </r>
    <r>
      <rPr>
        <b/>
        <sz val="11"/>
        <color rgb="FF165B89"/>
        <rFont val="Franklin Gothic Book"/>
        <family val="2"/>
      </rPr>
      <t>Rådhusgata 26, 0151 Oslo, Norvège</t>
    </r>
  </si>
  <si>
    <r>
      <t xml:space="preserve">La </t>
    </r>
    <r>
      <rPr>
        <b/>
        <sz val="11"/>
        <color rgb="FF000000"/>
        <rFont val="Franklin Gothic Book"/>
        <family val="2"/>
      </rPr>
      <t xml:space="preserve">Partie 1 (À propos de) </t>
    </r>
    <r>
      <rPr>
        <sz val="11"/>
        <color rgb="FF000000"/>
        <rFont val="Franklin Gothic Book"/>
        <family val="2"/>
      </rPr>
      <t>couvre les caractéristiques du pays et des données.</t>
    </r>
  </si>
  <si>
    <t>Comment remplir cette feuille :</t>
  </si>
  <si>
    <r>
      <rPr>
        <i/>
        <sz val="11"/>
        <color theme="1"/>
        <rFont val="Franklin Gothic Book"/>
        <family val="2"/>
      </rPr>
      <t xml:space="preserve">1. En partant du sommet, </t>
    </r>
    <r>
      <rPr>
        <b/>
        <i/>
        <sz val="11"/>
        <color rgb="FF000000"/>
        <rFont val="Franklin Gothic Book"/>
        <family val="2"/>
      </rPr>
      <t xml:space="preserve">sélectionnez vos réponses dans la colonne grise. </t>
    </r>
  </si>
  <si>
    <t xml:space="preserve">2. Veuillez répondre à toutes les questions jusqu’au bout. </t>
  </si>
  <si>
    <r>
      <rPr>
        <i/>
        <sz val="11"/>
        <color theme="1"/>
        <rFont val="Franklin Gothic Book"/>
        <family val="2"/>
      </rPr>
      <t>3.</t>
    </r>
    <r>
      <rPr>
        <i/>
        <sz val="11"/>
        <color theme="1"/>
        <rFont val="Franklin Gothic Book"/>
        <family val="2"/>
      </rPr>
      <t xml:space="preserve"> </t>
    </r>
    <r>
      <rPr>
        <i/>
        <sz val="11"/>
        <color theme="1"/>
        <rFont val="Franklin Gothic Book"/>
        <family val="2"/>
      </rPr>
      <t>Incluez des informations ou commentaires supplémentaires, selon les besoins, dans la colonne « </t>
    </r>
    <r>
      <rPr>
        <b/>
        <i/>
        <sz val="11"/>
        <color theme="1"/>
        <rFont val="Franklin Gothic Book"/>
        <family val="2"/>
      </rPr>
      <t>Source/commentaires</t>
    </r>
    <r>
      <rPr>
        <i/>
        <sz val="11"/>
        <color theme="1"/>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</si>
  <si>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</si>
  <si>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</si>
  <si>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</si>
  <si>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</si>
  <si>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</si>
  <si>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</si>
  <si>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</si>
  <si>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</si>
  <si>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</si>
  <si>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Sénégal</t>
  </si>
  <si>
    <t>Code ISO Alpha-3</t>
  </si>
  <si>
    <t>SEN</t>
  </si>
  <si>
    <t>Nom de la devise nationale</t>
  </si>
  <si>
    <t>Franc CFA d’Afrique de l’Ouest</t>
  </si>
  <si>
    <t>Devise nationale ISO-4217</t>
  </si>
  <si>
    <t>XOF</t>
  </si>
  <si>
    <t>Exercice couvert par ce fichier de données</t>
  </si>
  <si>
    <t>Fiscal year covered by this data file</t>
  </si>
  <si>
    <t>Date de début</t>
  </si>
  <si>
    <t>Date de fin</t>
  </si>
  <si>
    <t>Source de données</t>
  </si>
  <si>
    <t>Data source</t>
  </si>
  <si>
    <t>Un Rapport ITIE a-t-il été préparé par un Administrateur Indépendant ?</t>
  </si>
  <si>
    <t>Oui</t>
  </si>
  <si>
    <t>Quel est le nom du cabinet ?</t>
  </si>
  <si>
    <t>BDO Tunisie Consulting</t>
  </si>
  <si>
    <t>Date à laquelle le Rapport ITIE a été rendu public</t>
  </si>
  <si>
    <t>URL, Rapport ITIE</t>
  </si>
  <si>
    <t>http://itie.sn/rapport-itie-2019/</t>
  </si>
  <si>
    <t>Le gouvernement divulgue-t-il systématiquement les données ITIE en un seul endroit ?</t>
  </si>
  <si>
    <t>Date de publication des données ITIE</t>
  </si>
  <si>
    <t>Lien (URL) vers le site Internet contenant les données ITIE</t>
  </si>
  <si>
    <t>http://itie.sn/</t>
  </si>
  <si>
    <t>Y a-t-il d’autres fichiers qui sont pertinents ?</t>
  </si>
  <si>
    <t>Date à laquelle l’autre fichier a été rendu public</t>
  </si>
  <si>
    <t>URL</t>
  </si>
  <si>
    <t>http://itie.sn/?offshore_dl=4409</t>
  </si>
  <si>
    <r>
      <t>Exigence ITIE 7.2 </t>
    </r>
    <r>
      <rPr>
        <b/>
        <sz val="11"/>
        <color rgb="FF000000"/>
        <rFont val="Franklin Gothic Book"/>
        <family val="2"/>
      </rPr>
      <t>: Accessibilité des données et données ouvertes</t>
    </r>
  </si>
  <si>
    <t>Le gouvernement dispose-t-il d’une politique relative aux données ouvertes ?</t>
  </si>
  <si>
    <t xml:space="preserve">Politique de données ouvertes – CN ITIE Sénégal  
</t>
  </si>
  <si>
    <t>Data coverage / scope</t>
  </si>
  <si>
    <t>Portail/fichiers de données ouvertes</t>
  </si>
  <si>
    <t>Dashboard – Données Ouvertes ITIE Sénégal</t>
  </si>
  <si>
    <t>Couverture/champ d’application des données</t>
  </si>
  <si>
    <t>Couverture sectorielle</t>
  </si>
  <si>
    <t>Pétrole</t>
  </si>
  <si>
    <t>Gaz</t>
  </si>
  <si>
    <t>Exploitation minière (exploitation de carrières incluse)</t>
  </si>
  <si>
    <t>Autres, secteurs non en amont</t>
  </si>
  <si>
    <t>Non</t>
  </si>
  <si>
    <t>Si oui, veuillez préciser le nom (insérez de nouvelles lignes s’il y en a plusieurs)</t>
  </si>
  <si>
    <t>&lt; Autre secteur &gt;</t>
  </si>
  <si>
    <t>Nombre d’entités de l’État déclarantes (y compris les entreprises d’État s’il s’agit de bénéficiaires)</t>
  </si>
  <si>
    <t>Nombre d’entreprises déclarantes (y compris les entreprises d’État s’il s’agit de payeurs)</t>
  </si>
  <si>
    <r>
      <rPr>
        <i/>
        <sz val="11"/>
        <color theme="1"/>
        <rFont val="Franklin Gothic Book"/>
        <family val="2"/>
      </rPr>
      <t xml:space="preserve">Devise de déclaration </t>
    </r>
    <r>
      <rPr>
        <i/>
        <sz val="11"/>
        <color rgb="FF000000"/>
        <rFont val="Franklin Gothic Book"/>
        <family val="2"/>
      </rPr>
      <t>(</t>
    </r>
    <r>
      <rPr>
        <i/>
        <sz val="11"/>
        <color theme="10"/>
        <rFont val="Franklin Gothic Book"/>
        <family val="2"/>
      </rPr>
      <t>codes de devises ISO-4217</t>
    </r>
    <r>
      <rPr>
        <i/>
        <sz val="11"/>
        <color rgb="FF000000"/>
        <rFont val="Franklin Gothic Book"/>
        <family val="2"/>
      </rPr>
      <t>)</t>
    </r>
  </si>
  <si>
    <t xml:space="preserve">Taux de change utilisé : 1 dollar US = </t>
  </si>
  <si>
    <t>source du taux de change (URL,…)</t>
  </si>
  <si>
    <t>https://www.bceao.int/sites/default/files/2020-06/Rapport%20annuel%202019%20de%20la%20BCEAO.pdf</t>
  </si>
  <si>
    <r>
      <t>Exigence ITIE 4.7 </t>
    </r>
    <r>
      <rPr>
        <b/>
        <sz val="11"/>
        <color rgb="FF000000"/>
        <rFont val="Franklin Gothic Book"/>
        <family val="2"/>
      </rPr>
      <t>: Désagrégation</t>
    </r>
  </si>
  <si>
    <t>… par flux de revenus</t>
  </si>
  <si>
    <t>… par agence gouvernementale</t>
  </si>
  <si>
    <t>… par entreprise</t>
  </si>
  <si>
    <t>… par projet</t>
  </si>
  <si>
    <t>https://itie.sn/wp-content/uploads/2021/06/Paiements-par-projet-Rapport-ITIE-2019.xlsx</t>
  </si>
  <si>
    <t>Contact details : data submission</t>
  </si>
  <si>
    <t>Nom et coordonnées de la personne qui soumet ce fichier</t>
  </si>
  <si>
    <t>Nom</t>
  </si>
  <si>
    <t>Marieme Diawara THIAW</t>
  </si>
  <si>
    <t>Organisation</t>
  </si>
  <si>
    <t>Comité national ITIE Sénégal</t>
  </si>
  <si>
    <t>Adresse électronique</t>
  </si>
  <si>
    <t>marieme.diawara@itie.sn</t>
  </si>
  <si>
    <r>
      <t xml:space="preserve">Adresse : </t>
    </r>
    <r>
      <rPr>
        <b/>
        <sz val="11"/>
        <color rgb="FF165B89"/>
        <rFont val="Franklin Gothic Book"/>
        <family val="2"/>
      </rPr>
      <t>Rådhusgata 26, 0151 Oslo, Norvège</t>
    </r>
    <r>
      <rPr>
        <b/>
        <sz val="11"/>
        <color rgb="FF000000"/>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</si>
  <si>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</si>
  <si>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</si>
  <si>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</si>
  <si>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 xml:space="preserve"> Pleinement respectée</t>
  </si>
  <si>
    <t>Le Sénégal semble avoir pleinement respecté l'objectif de cette Exigence d’assurer une bonne compréhension publique de tous les aspects du cadre réglementaire des industries extractives, y compris le cadre juridique, le régime fiscal, les rôles des entités du gouvernement et les réformes.</t>
  </si>
  <si>
    <r>
      <t xml:space="preserve">Le Sénégal </t>
    </r>
    <r>
      <rPr>
        <b/>
        <sz val="11"/>
        <color theme="1"/>
        <rFont val="Franklin Gothic Book"/>
        <family val="2"/>
      </rPr>
      <t>pleinement respecté</t>
    </r>
    <r>
      <rPr>
        <sz val="11"/>
        <color theme="1"/>
        <rFont val="Franklin Gothic Book"/>
        <family val="2"/>
      </rPr>
      <t xml:space="preserve"> tous les aspects de cette exigence en veillant à ce que le Rapport ITIE du Sénégal résume les descriptions de l'environnement juridique et du régime fiscal pour l'exploitation minière, le pétrole et le gaz, y compris les rôles des entités gouvernementales, le niveau de dévolution fiscale et les réformes en cours et prévues pour le pétrole et le gaz, plutôt que pour l'exploitation minière. Les sites Internet du gouvernement fournissent certaines de ces informations de manière dispersée, y compris des mises à jour sur les réformes en cours dans le secteur minier. Le Sénégal a pleinement atteint l'objectif général de l'exigence, mais n'a pas encore dépassé l'exigence étant donné que les aspects encouragés, tels que les mises à jour publiques régulières sur les réformes et les incitations fiscales, n'ont pas encore été entièrement traités et que la majorité de ces informations ne sont pas encore systématiquement divulguées sur les sites Internet du gouvernement et des entreprises. </t>
    </r>
  </si>
  <si>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</si>
  <si>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</si>
  <si>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</si>
  <si>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</si>
  <si>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</si>
  <si>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 xml:space="preserve">Examen et évaluation préliminaire d’examen du Secrétariat international </t>
  </si>
  <si>
    <t>Questions du Secrétariat international au Groupe multipartite</t>
  </si>
  <si>
    <t>Réponses du Groupe multipartite aux questions du Secrétariat international</t>
  </si>
  <si>
    <t>Examen et évaluation préliminaire d’examen du Secrétariat international dans le cadre de l'évaluation initiale</t>
  </si>
  <si>
    <t>Questions du Secrétariat international au Groupe multipartite dans le cadre de l'évaluation initiale</t>
  </si>
  <si>
    <t>Réponses du Groupe multipartite aux questions du Secrétariat international dans le cadre de l'évaluation initiale</t>
  </si>
  <si>
    <t xml:space="preserve">Évaluation finale du Secrétariat international </t>
  </si>
  <si>
    <t>Secteur minier</t>
  </si>
  <si>
    <t>Le gouvernement publie-t-il des informations sur</t>
  </si>
  <si>
    <t>Les lois et les réglementations ?</t>
  </si>
  <si>
    <t>&lt; Divulgation systématique &gt;</t>
  </si>
  <si>
    <t>https://minesgeologie.sec.gouv.sn/Docs_Mines/Docs_Utiles/Code_Minier%202016.pdf</t>
  </si>
  <si>
    <t>Sections 4.1.2 et 4.1.3 du rapport ITIE 2019</t>
  </si>
  <si>
    <t xml:space="preserve">Le Rapport ITIE 2019 décrit bien les lois et reglementations en vigueur dans le secteur minier en 2019. </t>
  </si>
  <si>
    <t>Un aperçu des rôles des agences gouvernementales ?</t>
  </si>
  <si>
    <t>https://minesgeologie.sec.gouv.sn/directions https://www.sec.gouv.sn/ www.finances.gouv.sn</t>
  </si>
  <si>
    <t>Section 4.1.3.2 du rapport ITIE 2019</t>
  </si>
  <si>
    <t>Le Rapport ITIE 2019 décrit bien les rôles des agences gouvernementales dans le secteur minier.</t>
  </si>
  <si>
    <t>Le régime des droits miniers et pétroliers ?</t>
  </si>
  <si>
    <t>https://minesgeologie.sec.gouv.sn/node/9</t>
  </si>
  <si>
    <t>Section 4.1.4.2 du rapport ITIE 2019</t>
  </si>
  <si>
    <t>Le Rapport ITIE 2019 décrit bien le régime de droits miniers en vigueur en 2019.</t>
  </si>
  <si>
    <t>Le régime fiscal ?</t>
  </si>
  <si>
    <t>https://minesgeologie.sec.gouv.sn/Docs_Mines/Docs_Utiles/Code_Minier%202016.pdf 
Code général des Impôts | CGI | http://www.impotsetdomaines.gouv.sn › documentation</t>
  </si>
  <si>
    <t>Section 4.1.3.3 du rapport ITIE 2019</t>
  </si>
  <si>
    <t>Le Rapport ITIE 2019 décrit bien le régime fiscal en vigueur dans le secteur minier en 2019.</t>
  </si>
  <si>
    <t>Le niveau de décentralisation fiscale ?</t>
  </si>
  <si>
    <t>&lt; Déclaration ITIE &gt;</t>
  </si>
  <si>
    <t>Section 4.4.9 du rapport ITIE 2019</t>
  </si>
  <si>
    <t>Le Rapport ITIE 2019 décrit bien le niveau de décentralisation de revenus miniers en 2019.</t>
  </si>
  <si>
    <t>Les réformes en cours et celles qui sont prévues ?</t>
  </si>
  <si>
    <t>https://minesgeologie.sec.gouv.sn/Docs_Mines/Docs_Utiles/Lettre_Politique_Sectorielle_Developpement_Mines.pdf</t>
  </si>
  <si>
    <t>Section 4.1.3.4 du rapport ITIE 2019</t>
  </si>
  <si>
    <t>Le Rapport ITIE 2019 décrit bien les reformes en cours dans le secteur minier en 2019.</t>
  </si>
  <si>
    <t>Secteurs pétrolier et gazier</t>
  </si>
  <si>
    <t>&lt; Déclaration ITIE ou divulgation systématique ? &gt;</t>
  </si>
  <si>
    <t>http://www.energie.gouv.sn/decrets-et-lois/</t>
  </si>
  <si>
    <t>Sections 4.2.2.1 du rapport ITIE 2019</t>
  </si>
  <si>
    <t xml:space="preserve">Le Rapport ITIE 2019 décrit bien les lois et reglementations en vigueur dans le secteur pétrolier en 2019. </t>
  </si>
  <si>
    <t>http://www.energie.gouv.sn/les-services-internes/                                                     http://www.energie.gouv.sn/petrosen/</t>
  </si>
  <si>
    <t>Sections 4.2.2.2 du rapport ITIE 2019</t>
  </si>
  <si>
    <t>Le Rapport ITIE 2019 décrit bien les rôles des agences gouvernementales dans le secteur pétrolier.</t>
  </si>
  <si>
    <t>http://www.energie.gouv.sn/permis-de-recherche/ ttps://cadastre-petrolier.senegal.revenuedev.org</t>
  </si>
  <si>
    <t>Sections 4.2.3.2 du rapport ITIE 2019</t>
  </si>
  <si>
    <t>Le Rapport ITIE 2019 décrit bien le régime de droits pétroliers en vigueur en 2019.</t>
  </si>
  <si>
    <t>http://www.energie.gouv.sn/wp-content/uploads/2020/11/D%C3%A9cret-2020-2061-fixant-les-modalit%C3%A9s-dapplication-du-Code-p%C3%A9trolier.pdf</t>
  </si>
  <si>
    <t>Sections 4.2.2.3 du rapport ITIE 2019</t>
  </si>
  <si>
    <t>Le Rapport ITIE 2019 décrit bien le régime fiscal en vigueur dans le secteur pétrolier en 2019.</t>
  </si>
  <si>
    <t>Le Rapport ITIE 2019 décrit bien le niveau de décentralisation de revenus pétroliers en 2019.</t>
  </si>
  <si>
    <t>http://www.energie.gouv.sn/lettre-de-politique-de-developpement-du-secteur-de-lenergie/                                                                                                                                      http://itie.sn/wp-content/uploads/2021/03/LPSE-MPE-2019-2023.pdf</t>
  </si>
  <si>
    <t>Section 4.2.2.4 du rapport ITIE 2019</t>
  </si>
  <si>
    <t>Le Rapport ITIE 2019 liste bien les reformes en cours dans le secteur pétrolier en 2019, mais ne semble pas décrire les réforms en cours. Néanmoins, les réformes sous la LETTRE DE POLITIQUE DE DEVELOPPEMENT DU SECTEUR DE L’ENERGIE sont accessibles sur le site Internet du Ministère de l'Energie et de l'ITIE Senegal.</t>
  </si>
  <si>
    <t xml:space="preserve">Les réformes sont décrites sur notre site web. Suivre le lien pour plus de détails : https://itie.sn/2019/08/07/nouveau-code-petrolier-du-senegal/ </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</si>
  <si>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</si>
  <si>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</si>
  <si>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</si>
  <si>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Le Sénégal semble avoir en grande partie respecté l'objectif de cette Exigence de donner un aperçu public de l’octroi et des transferts de licences pétrolières, gazières et minières, des procédures statutaires pour l’octroi et les transferts de licences ainsi que la question de savoir si ces procédures sont suivies dans la pratique. Alors que la plupart des aspects de l'Exigence 2.2 ont été addressées, l'existence de critères techniques et financiers pour les octrois et transfers de permis miniers dans le manuel de procédures du Ministère des Mines et de la Géologie et dans le secteur pétrolier avant la mise en oeuvre du décret N°2020-2061 n'est pas suffisemment claire sur la base des documents présentés. Si les critères techniques et financiers n'etaient pas définis dans la reglementation en vigueur en 2019, il serait souhaitable que l'evaluation du GMP de déviations dans la pratique décrive également les critères techniques et financiers évalués dans la pratique des octrois et transfers de permis miniers en 2019.</t>
  </si>
  <si>
    <t>Applicabilité de l’Exigence</t>
  </si>
  <si>
    <t>L’Exigence 2.2 s’applique-t-elle au cours de la période sous revue ?</t>
  </si>
  <si>
    <t xml:space="preserve">Les pages 60 à 64 du Rapport ITIE 2019 mentionnent qu'il n'y avait pas de critères techniques et financiers définis par le Code minier 2016. Par conséquent, L'évaluation des procédures d'octroi s'est fondée sur les déviations entre la pratique suivie et les exigences de conformité réglementaire des demandes de titres adressées au Ministère des Mines. Cf : Tableau des constatations du Rapport 2019 à la page 75. Pour approfondir son analyse, le GMP a fait appel à un juriste pour l'élaboration d'un rapport sur les procédures d'octroi.  En outre, le Comité national a accompagné le Ministère pour la finalisation du manuel de procédures des directions minières. Ledit manuel a été publié et est disponible sur le site ITIE :  https://itie.sn/wp-content/uploads/2021/06/Manuel-de-procedures-Ministere-des-Mines-et-de-la-Geologie-Ed.-Mars-2021.pdf                                      Dans le secteur pétrolier, l'évaluation des critères d'octroi repose sur les mêmes principes que le secteur minier. Le dernier octroi d'un bloc pétrolier remonte au mois de mai 2017. Celà a été décrit à la page 63 du Rapport ITIE 2017. </t>
  </si>
  <si>
    <t>Le nombre d’octrois de licences pour l’exercice couvert ?</t>
  </si>
  <si>
    <t>Annexe 19 Rapport ITIE 2019</t>
  </si>
  <si>
    <t>L'Annexe 19 du Rapport ITIE 2019 liste les 97 permis miniers octroyés en 2019.</t>
  </si>
  <si>
    <t xml:space="preserve">L'Annexe 19 du Rapport ITIE 2019 liste les 97 permis miniers octroyés en 2019. L'étude de diagnostic sur les octrois et transfers de permis miniers en 2019-2020 fournis egalement la liste des permis ooctroyes en 2019. </t>
  </si>
  <si>
    <t>Le(s) processus d’octrois ?</t>
  </si>
  <si>
    <t>Section 4.1.5 du rapport ITIE 2019</t>
  </si>
  <si>
    <t>Le Rapport ITIE 2019 ainsi que le site Internet du Ministère des Mines et de la Geologie décrivent bien la procédure d'octroi de permis miniers.</t>
  </si>
  <si>
    <t>Et les critères techniques et financiers utilisés ?</t>
  </si>
  <si>
    <t>&lt; Déclaration ITIE&gt;</t>
  </si>
  <si>
    <t>https://itie.sn/?offshore_dl=7377</t>
  </si>
  <si>
    <t xml:space="preserve">Section 4.1.5.1 du rapport ITIE 2019 </t>
  </si>
  <si>
    <t>Le Rapport ITIE 2019 confirme que des critères techniques et financiers ne sont pas évalués lors d'octrois de permis miniers.</t>
  </si>
  <si>
    <t>Voir les critères d'octroi dans le secteur minier https://itie.sn/?offshore_dl=7377</t>
  </si>
  <si>
    <t>Le Rapport ITIE 2019 confirme que des critères techniques et financiers ne sont pas évalués lors d'octrois de permis miniers.  Le document sur les 'PROCEDURES D’OCTROI ET DE TRANSFERT DES TITRES MINIERS' confirme qu'il n'y avait pas de critères techniques  et financiers evalués d'apres le Code minier de 2016 et son decret d'application de 2017.</t>
  </si>
  <si>
    <t>Manuel de procédures du Ministère des Mines et de la Géologie - Page 15</t>
  </si>
  <si>
    <r>
      <rPr>
        <sz val="11"/>
        <color rgb="FF7030A0"/>
        <rFont val="Franklin Gothic Book"/>
        <family val="2"/>
      </rPr>
      <t>Il n'est pas clair pourquoi cette référence au manuel de procédures du Ministère des Mines et de la Géologie est inclue ici</t>
    </r>
    <r>
      <rPr>
        <sz val="11"/>
        <color theme="1"/>
        <rFont val="Franklin Gothic Book"/>
        <family val="2"/>
      </rPr>
      <t>.</t>
    </r>
  </si>
  <si>
    <t>Le GMP pourrait-il clarifier si le manuel de procédures du Ministère des Mines et de la Géologie défini les critères techniques et financiers évalués lors d'octrois de permis miniers? Si oui, le GMP pourrait-il préciser ou ce manuel de procédures est accessible au public, ou alors ou la description des critères techniques et financiers définis dans le manuel de procédures est accessible au public, le cas échéant?</t>
  </si>
  <si>
    <t>Le manuel de procédures du Ministere des Mines et de la Geologie a ete mis en oeuvre a partir de 2021, et donc les criteres techniques  et financiers definis dans le Manuel n'etaient pas encore appliqués en 2019.</t>
  </si>
  <si>
    <t>L’existence de toute déviation non négligeable par rapport aux procédures statutaires dans les octrois de licences au cours de la période sous revue ?</t>
  </si>
  <si>
    <t>Section 4.1.5.6 du rapport ITIE 2019</t>
  </si>
  <si>
    <r>
      <t xml:space="preserve">Le Rapport ITIE 2019 fait référence à une étude séparée sur les octrois de permis dans la pratique, </t>
    </r>
    <r>
      <rPr>
        <sz val="11"/>
        <color rgb="FF7030A0"/>
        <rFont val="Franklin Gothic Book"/>
        <family val="2"/>
      </rPr>
      <t>mais nous n'avons pas été en mesure de trouver cette étude sur le site Internet de l'ITIE Senegal</t>
    </r>
    <r>
      <rPr>
        <sz val="11"/>
        <color theme="1"/>
        <rFont val="Franklin Gothic Book"/>
        <family val="2"/>
      </rPr>
      <t xml:space="preserve">. Etant donné que le Rapport ITIE 2019 dit que les critères techniques et financiers pour les octrois de permis miniers n'etaient pas définis en 2019, </t>
    </r>
    <r>
      <rPr>
        <sz val="11"/>
        <color rgb="FF7030A0"/>
        <rFont val="Franklin Gothic Book"/>
        <family val="2"/>
      </rPr>
      <t>il serait necessaire de bien décrire les critères techniques et financiers évalués dans la pratique afin de répondre à l'Exigence 2.2.a.iv</t>
    </r>
    <r>
      <rPr>
        <sz val="11"/>
        <color theme="1"/>
        <rFont val="Franklin Gothic Book"/>
        <family val="2"/>
      </rPr>
      <t>.</t>
    </r>
  </si>
  <si>
    <t>Le GMP pourrait-il clarifier ou l'étude séparée sur les octrois de permis dans la pratique en 2019 serait accessible au public? Ou est-ce que les critères techniques et financiers évalués dans la pratique des octrois de permis miniers en 2019 sont-il publiquement accessibles? Le GMP et les parties prenantes pourraient souhaiter inclure leurs commentaires sur l'approche adoptée pour evaluer toute déviation dans la pratique par rapport à la règlementation en vigueur pour les octrois de permis miniers (avec un échantillon de 8 permis parmis les 97 permis miniers octroyés en 2019).</t>
  </si>
  <si>
    <t>Etude évalue un certain nombre de critères liés à la constitution des dossiers de demande d'octroi/ renouvellement ou de transfert afin de faire cas des déviations par rapport à la réglementation.                                                                                 Etude sur les conditions d’octroi des titres miniers - Période : 2019-2020 - disponible sur :https://itie.sn/wp-content/uploads/2021/06/RAPPORT-POUR-ITIE-VERSION-DU-30-JUIN-2021-VFINALE.pdf</t>
  </si>
  <si>
    <t>Le nombre de transferts de licences pour l’exercice couvert ?</t>
  </si>
  <si>
    <t>Section 4.1.5.5 du rapport ITIE 2019</t>
  </si>
  <si>
    <t>L'Annexe 19 du Rapport ITIE 2019 liste bien le seul transfer de permis minier en 2019.</t>
  </si>
  <si>
    <t xml:space="preserve">L'Annexe 19 du Rapport ITIE 2019 liste bien le seul transfer de permis minier en 2019. L'étude de diagnostic sur les octrois et transfers de permis miniers en 2019-2020 fournis egalement la liste des permis transferes en 2019. </t>
  </si>
  <si>
    <t>Le nombre et l’identité des licences transférées au cours de la période sous revue ?</t>
  </si>
  <si>
    <t>Le(s) processus de transfert ?</t>
  </si>
  <si>
    <t>Section 4.1.5.2 du rapport ITIE 2019</t>
  </si>
  <si>
    <t>Le Rapport ITIE 2019 décrit bien la procédure de transfers de permis miniers.</t>
  </si>
  <si>
    <t>C'est plutot la Section 4.1.5.2 du Rapport ITIE 2019 (pp.67-68) qui décrit le manque de critères techniques et financiers pour l'evaluation de demandes de transfers de permis miniers.</t>
  </si>
  <si>
    <t>L’existence de toute déviation non négligeable par rapport aux procédures statutaires dans les transferts de licences au cours de la période sous revue ?</t>
  </si>
  <si>
    <r>
      <t xml:space="preserve">Le Rapport ITIE 2019 fait référence à une étude séparée sur les transfers de permis dans la pratique, </t>
    </r>
    <r>
      <rPr>
        <sz val="11"/>
        <color rgb="FF7030A0"/>
        <rFont val="Franklin Gothic Book"/>
        <family val="2"/>
      </rPr>
      <t>mais nous n'avons pas été en mesure de trouver cette étude sur le site Internet de l'ITIE Senegal</t>
    </r>
    <r>
      <rPr>
        <sz val="11"/>
        <color theme="1"/>
        <rFont val="Franklin Gothic Book"/>
        <family val="2"/>
      </rPr>
      <t xml:space="preserve">. Etant donné que le Rapport ITIE 2019 dit que les critères techniques et financiers pour les transfers de permis miniers n'etaient pas définis en 2019, </t>
    </r>
    <r>
      <rPr>
        <sz val="11"/>
        <color rgb="FF7030A0"/>
        <rFont val="Franklin Gothic Book"/>
        <family val="2"/>
      </rPr>
      <t>il serait necessaire de bien décrire les critères techniques et financiers évalués dans la pratique afin de répondre à l'Exigence 2.2.a.iv</t>
    </r>
    <r>
      <rPr>
        <sz val="11"/>
        <color theme="1"/>
        <rFont val="Franklin Gothic Book"/>
        <family val="2"/>
      </rPr>
      <t>.</t>
    </r>
  </si>
  <si>
    <t>Le GMP pourrait-il clarifier ou l'étude séparée sur les transfers de permis dans la pratique en 2019 serait accessible au public? Ou est-ce que les critères techniques et financiers évalués dans la pratique des transfers de permis miniers en 2019 sont-il publiquement accessibles?</t>
  </si>
  <si>
    <t xml:space="preserve">Etude évalue un certain nombre de critères liés à la constitution des dossiers de demande d'octroi/ renouvellement ou de transfert afin de faire cas des déviations par rapport à la réglementation.            </t>
  </si>
  <si>
    <t xml:space="preserve">Le Rapport ITIE 2019 fait référence à une étude séparée sur les transfers de permis dans la pratique. L'étude de diagnostic a ete publie sur le site de l'ITIE Senegal en Juin 2021 et couvre tous les permis transferés en 2019 et 2020. Le GMP a approuvé ce rapport et ses constations sur certaines deviations dans la pratique. </t>
  </si>
  <si>
    <t>Les cycles/processus d’appels d’offres ?</t>
  </si>
  <si>
    <t>N/A</t>
  </si>
  <si>
    <t xml:space="preserve">Il n'y a pas de processus d'appel d'offre dans le secteur minier. </t>
  </si>
  <si>
    <t>Commentaires du Groupe multipartite à propos de l’efficience :</t>
  </si>
  <si>
    <t>Le GMP pourrait souhaiter porter ses commentaires sur l'efficacité du processus d'octrois et de transfers de permis miniers en 2019.</t>
  </si>
  <si>
    <t>Le nombre d’octrois de licences pour l’exercice couvert</t>
  </si>
  <si>
    <t>La Section 4.2.4.6 du Rapport ITIE 2019 confirme le manque de nouveaux octrois de permis/contrats pétroliers en 2019.</t>
  </si>
  <si>
    <t>&lt; Divulgation systématique &gt;</t>
  </si>
  <si>
    <t>http://www.energie.gouv.sn/permis-de-recherche/</t>
  </si>
  <si>
    <t>Section 4.2.4.1 du rapport ITIE 2019</t>
  </si>
  <si>
    <t>Le Rapport ITIE 2019 décrit bien la procédure d'octrois de permis et de contrats pétroliers.</t>
  </si>
  <si>
    <t>https://itie.sn/?offshore_dl=7390</t>
  </si>
  <si>
    <t>Section 4.2.4.5 du rapport ITIE 2019</t>
  </si>
  <si>
    <r>
      <t xml:space="preserve">Le Rapport ITIE 2019 (Section 4.2.4.5) note que les critères techniques et financiers dans les appels d'offre sont décris dans le décret N°2020-2061 fixant les modalités d’application du code pétrolier 2019 ainsi que dans les termes de reference de l'appel d'offre pour les blocs pétrolier offerts en 2019. </t>
    </r>
    <r>
      <rPr>
        <sz val="11"/>
        <color rgb="FF7030A0"/>
        <rFont val="Franklin Gothic Book"/>
        <family val="2"/>
      </rPr>
      <t>Néanmoins, le Rapport ITIE 2019 ne semble pas expliquer s'il existait des critères techniques et financiers évalué avant que le décret N°2020-2061 ne soit mis en vigueur (y compris en 2019)</t>
    </r>
    <r>
      <rPr>
        <sz val="11"/>
        <color theme="1"/>
        <rFont val="Franklin Gothic Book"/>
        <family val="2"/>
      </rPr>
      <t xml:space="preserve">. </t>
    </r>
  </si>
  <si>
    <t>Le GMP pourrait-il clarifier s'il y a une description publiquement accessible de l'existence et de la nature des critères techniques et financiers évalués dans l'octrois de permis et contrats pétroliers avant la mise en oeuvre du décret N°2020-2061 fixant les modalités d’application du code pétrolier 2019 ?</t>
  </si>
  <si>
    <t>Le décret N°2020-2061 fixant les modalités d’application du code pétrolier 2019, spécifie les critères techniques et financiers (https://itie.sn/?offshore_dl=7390) applicables aux opérations d’octroi, transferts, cessions et renouvellement des titres pétroliers. Aussi, les termes de références12 relatifs à l’appel d’offres des 12 blocs pétroliers lancé en fin 2019, détaillent ces critères d’évaluation. En effet, la section 2 relative aux critères d’attribution de blocs, au niveau de l’article 9 dispose : « L’attribution d’un bloc par un contrat pétrolier ou par autorisation de prospection est conditionnée aux exigences suivantes : la capacité technique, la capacité financière et l’impact socio‐économique des opérations pétrolières envisagées. Au sens du présent décret, on entend par :  capacité technique : critère en fonction, notamment du nombre de champs pétroliers et/ou gaziers découverts et/ou développés avec succès dans les dix dernières années et des références fournies jugées pertinentes au regard du bloc concerné ;  capacité financière : une appréciation selon des critères tels que le niveau d’activités et la solvabilité de l’entreprise ainsi que la rentabilité économique des projets qu’elle a développés au cours des dix dernières années ;
 impact socio‐économique : des critères relatifs, notamment, aux emplois générés au Sénégal, au niveau de participation des sociétés sénégalaises, au transfert de technologies et de compétences. Un avantage n’excédant pas 5 % de sa notation technique peut être accordé à un groupement soumissionnaire constitué d’au moins deux sociétés en fonction des critères susmentionnés.</t>
  </si>
  <si>
    <t xml:space="preserve">Le Rapport ITIE 2019 (Section 4.2.4.5) note que les critères techniques et financiers dans les appels d'offre sont décris dans le décret N°2020-2061 fixant les modalités d’application du code pétrolier 2019 ainsi que dans les termes de reference de l'appel d'offre pour les blocs pétrolier offerts en 2019. Le GMP explique ci-dessus que les octrois de titres petroliers etaient opere sur le meme manque de criitere que dans le secteur miniser, et que le dernier octroi de tiitre petrolier remonte a 2017. Cela explique donc que  les criteres techniques et financiers definis dans le Code petrolier de 2019 et son decret d'application sont les premiers criteres definis pour les octrois de permis petroliers. </t>
  </si>
  <si>
    <t>l’existence de toute déviation non négligeable par rapport aux procédures statutaires dans les octrois de licences au cours de la période sous revue ?</t>
  </si>
  <si>
    <t>Non applicable, étant donné l'absence d'octrois de permis ou de contrats pétroliers en 2019.</t>
  </si>
  <si>
    <t>Le nombre de transferts de licences pour l’exercice couvert</t>
  </si>
  <si>
    <t>La Section 4.2.4.6 du Rapport ITIE 2019 confirme le manque de transfers de permis/contrats pétroliers en 2019.</t>
  </si>
  <si>
    <t>Le GMP pourrait-il egalement confirmer qu'il n'y a pas eu de transfer de participation dans un CPP pétrolier de la part d'une entreprise vers une autre en 2019?</t>
  </si>
  <si>
    <t>Section 4.2.4.2 du rapport ITIE 2019</t>
  </si>
  <si>
    <t>Le Rapport ITIE 2019 décrit bien la procédure de transfer de permis et de contrats pétroliers.</t>
  </si>
  <si>
    <r>
      <t xml:space="preserve">Le Rapport ITIE 2019 (Section 4.2.4.2) note que les dispositions du Code pétrolier 2019 et son décret d'application fixent les critères techniques et financiers évalué lors de transfers de permis et de contrats pétrolier, </t>
    </r>
    <r>
      <rPr>
        <sz val="11"/>
        <color rgb="FF7030A0"/>
        <rFont val="Franklin Gothic Book"/>
        <family val="2"/>
      </rPr>
      <t>mais il n'est pas clair sur la base du Rapport ITIE 2019 s'il existait des critères techniques et financiers évalués pour les transfers avant la mise en oeuvre du Code pétrolier 2019</t>
    </r>
    <r>
      <rPr>
        <sz val="11"/>
        <color theme="1"/>
        <rFont val="Franklin Gothic Book"/>
        <family val="2"/>
      </rPr>
      <t>.</t>
    </r>
  </si>
  <si>
    <t>Le GMP pourrait-il clarifier s'il y a une description publiquement accessible de l'existence et de la nature des critères techniques et financiers évalués dans les transfers de permis et contrats pétroliers avant la mise en oeuvre du décret N°2020-2061 fixant les modalités d’application du code pétrolier 2019 ?</t>
  </si>
  <si>
    <t>Le Rapport ITIE 2019 (Section 4.2.4.2) note que les dispositions du Code pétrolier 2019 et son décret d'application fixent les critères techniques et financiers évalué lors de transfers de permis et de contrats pétrolier. Comme pour les octroois, le manque de criteres definis pour les transfers, comme pour les octrois, avant le Code petrolier 2019 est noté.</t>
  </si>
  <si>
    <t>Non applicable, étant donné l'absence de transfers de permis ou de contrats pétroliers en 2019.</t>
  </si>
  <si>
    <t>https://www.petrosen.sn/index.php/activiites/amont/promotion-exploration/</t>
  </si>
  <si>
    <t>Section 4.2.4.6 du rapport ITIE 2019</t>
  </si>
  <si>
    <t>Il n'y a pas eu d'octrois de permis ou de contrats pétroliers sur la base d'un processus d'appel d'offre en 2019, comme confirmé dans le Rapport ITIE 2019 (Section 4.2.4.6).</t>
  </si>
  <si>
    <t>Le GMP pourrait souhaiter porter ses commentaires sur l'efficacité du processus d'octrois et de transfers de permis pétroliers en 2019.</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</si>
  <si>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</si>
  <si>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</si>
  <si>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</si>
  <si>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Dépassée</t>
  </si>
  <si>
    <r>
      <t xml:space="preserve">Les deux nouveaux systèmes cadastraux avec portails en ligne dans les secteurs pétrolier et minier, lancés respectivement en mai et juin 2021, ont répondu de manière exhaustive à tous les aspects de l'Exigence 2.3. Le Sénégal a </t>
    </r>
    <r>
      <rPr>
        <b/>
        <sz val="11"/>
        <color theme="1"/>
        <rFont val="Franklin Gothic Book"/>
        <family val="2"/>
      </rPr>
      <t>dépassé</t>
    </r>
    <r>
      <rPr>
        <sz val="11"/>
        <color theme="1"/>
        <rFont val="Franklin Gothic Book"/>
        <family val="2"/>
      </rPr>
      <t xml:space="preserve"> l'objectif de cette exigence, qui est de garantir l'accessibilité publique d'informations complètes sur les droits de propriété liés aux projets extractifs, grâce à la ponctualité et à l'accessibilité des données sur les deux nouveaux portails de cadastre pour les secteurs minier et pétrolier. </t>
    </r>
  </si>
  <si>
    <t>Examen et évaluation préliminaire d’examen du Secrétariat international  dans le cadre de l'évaluation initiale</t>
  </si>
  <si>
    <t>L’annexe 10 présente 375 permis miniers qui figurent dans le Cadastre minier. Il s’agit certainement d’une erreur de la part de l’Administrateur indépendant.
Les neuf (9) dates de fin qui manquent concernent des carrières publiques qui sont ouvertes par l’Etat du Sénégal, et qui lui appartiennent.
Les dates de transferts figurent au niveau de l’annexe 19, il y a d’ailleurs eu un seul transfert en date du 19 mars 2019 (cf. ligne 116 de l’annexe 10).  Pour plus de détails, l'extrait de Cadastre reçu du Ministère des Mines est publié : https://itie.sn/liste-des-permis-et-concessions/   Les coordonnées de chaque permis minier peuvent être retrouvées en annexe des conventions minières et arrêtés d'octroi publiés sur notre page https://itie.sn/contrats-miniers/</t>
  </si>
  <si>
    <t>Registre des licences pour le secteur minier</t>
  </si>
  <si>
    <t>https://portals.landfolio.com/Senegal/fr/</t>
  </si>
  <si>
    <t>Section 4.1.4 et Annexe10 du Rapport ITIE 2019</t>
  </si>
  <si>
    <r>
      <rPr>
        <sz val="11"/>
        <color rgb="FF7030A0"/>
        <rFont val="Franklin Gothic Book"/>
        <family val="2"/>
      </rPr>
      <t>L'Annexe 10 liste 375 permis miniers alors que le Rapport ITIE 2019 (p.76) cite le chiffre de 422 permis miniers en vigueur, sans explications pour cette difference</t>
    </r>
    <r>
      <rPr>
        <sz val="11"/>
        <color theme="1"/>
        <rFont val="Franklin Gothic Book"/>
        <family val="2"/>
      </rPr>
      <t xml:space="preserve">. </t>
    </r>
  </si>
  <si>
    <t xml:space="preserve">Le GMP pourrait-il clarifier la raison pour la difference dans le nombre de permis miniers dans le cadastre minier, etant donné que le Rapport ITIE 2019 cite deux nombres de permis differents (375 et 422 permis miniers). </t>
  </si>
  <si>
    <t xml:space="preserve">L'Annexe 10 liste 375 permis miniers alors que le Rapport ITIE 2019 (p.76) cite le chiffre de 422 permis miniers en vigueur, sans explications pour cette difference. Le GMP a expliqué qu'il s'agit d'une faute de frappe dans le Rapport ITIE 2019 et qu'il s'agit bien de 375 permis miniers actifs en 2019. </t>
  </si>
  <si>
    <t xml:space="preserve">Nom du détenteur de licence : </t>
  </si>
  <si>
    <t>Annexe10 du Rapport ITIE 2019</t>
  </si>
  <si>
    <t>L'Annexe 10 fourni effectivement le nom de detenteur de chaque permis minier.</t>
  </si>
  <si>
    <t xml:space="preserve">L'Annexe 10 fourni effectivement le nom de detenteur de chaque permis minier. les cadastre minier et petrolier lancés en mai-juin 2021 fournissent les noms des entreprises detennant chaque permis. </t>
  </si>
  <si>
    <t xml:space="preserve">Coordonnées de la licence : </t>
  </si>
  <si>
    <r>
      <rPr>
        <sz val="11"/>
        <color rgb="FF7030A0"/>
        <rFont val="Franklin Gothic Book"/>
        <family val="2"/>
      </rPr>
      <t>L'Annexe 10 ne fournit pas les coordonnees precises de chaque permis minier. Le site Internet du Ministère des Mines et de la Géologie fourni uniquement des cartes à basse définition, et non les coordonnées précises de chaque permis minier</t>
    </r>
    <r>
      <rPr>
        <sz val="11"/>
        <color theme="1"/>
        <rFont val="Franklin Gothic Book"/>
        <family val="2"/>
      </rPr>
      <t xml:space="preserve">. Alors que le Rapport ITIE 2019 laisse sous-entendre que les coordonnées de chaque convention miniere sont disponible dans le décrêt d'attribution et fournis une liste de lien ou obtenir le décrêt et la convention dans l'Annexe 20, </t>
    </r>
    <r>
      <rPr>
        <sz val="11"/>
        <color rgb="FF7030A0"/>
        <rFont val="Franklin Gothic Book"/>
        <family val="2"/>
      </rPr>
      <t>le Rapport ITIE 2019 ne fourni pas d'informations sur ou se procurer les coordonnees de chaque permis minier (et non seulement les coordonnées de permis couvers par une convention)</t>
    </r>
    <r>
      <rPr>
        <sz val="11"/>
        <color theme="1"/>
        <rFont val="Franklin Gothic Book"/>
        <family val="2"/>
      </rPr>
      <t xml:space="preserve">. </t>
    </r>
  </si>
  <si>
    <t>Le GMP pourrait-il confirmer ou les coordonnees precises de chaque permis minier sont accessible au public, conformement à l'Exigence 2.3.b.ii. Ces informations devraient etre disponibles au moins pour les licences detenues par les entreprises entrant dans le périmètre d’application de la mise en œuvre l’ITIE.</t>
  </si>
  <si>
    <t xml:space="preserve">Toutes les coordonnées des contrats miniers et autorisations signés en 2021 sont accessibles sur http://itie.sn/contrats-miniers/  et au niveau du Cadastre minier mis en ligne.                                                          Le Ministère des Mines et de la Géologie  a procédé au lancement officiel du Cadastre minier mis à jour, le jeudi 24 juin 2021. Ce qui permet au grand public de retrouver  les coordonnées de tous les permis miniers. https://portals.landfolio.com/Senegal/fr/ </t>
  </si>
  <si>
    <t xml:space="preserve">L'Annexe 10 du Rapport ITIE 2019 ne fournit pas les coordonnees precises de chaque permis minier. Le site Internet du Ministère des Mines et de la Géologie fourni uniquement des cartes à basse définition, et non les coordonnées précises de chaque permis minier. La liste que le GMP a publié le document 'Liste des contrats miniers rendus publics-a la date du 21 juin 2021', qui contient des liens pour chaque contrat vers le decret y afferant, qui contient les coordonnées geographiques. Enfin, les cadastre minier et petrolier lancés en mai-juin 2021 fournissent les coordonnées geograophiques. </t>
  </si>
  <si>
    <t xml:space="preserve">Dates de demande, d’octroi et d’expiration de la licence : </t>
  </si>
  <si>
    <r>
      <t xml:space="preserve">L'Annexe 10 fournis les dates de demande, d'octroi et d'expiration pour tous les permis miniers en vigueur, </t>
    </r>
    <r>
      <rPr>
        <sz val="11"/>
        <color rgb="FF7030A0"/>
        <rFont val="Franklin Gothic Book"/>
        <family val="2"/>
      </rPr>
      <t>à part les dates d'expiration de 9 permis de carrière</t>
    </r>
    <r>
      <rPr>
        <sz val="11"/>
        <color theme="1"/>
        <rFont val="Franklin Gothic Book"/>
        <family val="2"/>
      </rPr>
      <t xml:space="preserve">. Nous croyons comprendre sur la base de clarifications de la part du Secretariat national de l'ITIE Senegal que ceci est du au fait qu'il n'y a pas de date d'expiration pour ces 9 permis de carrière etant donné que ce sont des carrières publiques qui sont ouvertes par l’Etat du Sénégal, et qui lui appartiennent, </t>
    </r>
    <r>
      <rPr>
        <sz val="11"/>
        <color rgb="FF7030A0"/>
        <rFont val="Franklin Gothic Book"/>
        <family val="2"/>
      </rPr>
      <t>mais il serait necessaire de publier ces clarifications ou au moins les inclure dans ce modèle de collecte de données</t>
    </r>
    <r>
      <rPr>
        <sz val="11"/>
        <color theme="1"/>
        <rFont val="Franklin Gothic Book"/>
        <family val="2"/>
      </rPr>
      <t>.</t>
    </r>
  </si>
  <si>
    <t>Le GMP pourrait-il clarifier publiquement les raisons pour lesquelles les dates d'expiration ne sont pas fournies pour 9 permis de carrières dans l'Annexe 10 du Rapport ITIE 2019?</t>
  </si>
  <si>
    <t>Lire les éclairages sur ce point sur notre page https://itie.sn/rapport-itie-2019/</t>
  </si>
  <si>
    <t xml:space="preserve">L'Annexe 10 fournis les dates de demande, d'octroi et d'expiration pour tous les permis miniers en vigueur, à part les dates d'expiration de 9 permis de carrière. Le Secretariat national de l'ITIE Senegal a expliqué que ceci est du au fait qu'il n'y a pas de date d'expiration pour ces 9 permis de carrière etant donné que ce sont des carrières publiques qui sont ouvertes par l’Etat du Sénégal, et qui lui appartiennent, comme confirmé par le GMP a la case P6 de ce tableau. </t>
  </si>
  <si>
    <t>Matière(s) première(s) couverte(s) par les licences :</t>
  </si>
  <si>
    <t>L'Annexe 10 fournis bien les substances couvertes par chaque permis minier en vigueur.</t>
  </si>
  <si>
    <t xml:space="preserve">L'Annexe 10 fournis bien les substances couvertes par chaque permis minier en vigueur. Le cadastre miniier en ligne fournis les substances couvertes par chaque permis minier. </t>
  </si>
  <si>
    <t>Couverture de toutes les licences actives ?</t>
  </si>
  <si>
    <t xml:space="preserve">Tous les permis miniers en vigueur semblent etre couverts par l'Annexe 10, et non seulement les permis detenus par des entreprises dans le perimetre du Rapport ITIE 2019. </t>
  </si>
  <si>
    <t>Couverture de toutes les licences détenues par des entreprises aux revenus significatifs ?</t>
  </si>
  <si>
    <t>Tous les permis miniers en vigueur semblent etre couverts par l'Annexe 10, et non seulement les permis detenus par des entreprises dans le perimetre du Rapport ITIE 2019.  Le cadastre minier couvre tous les permis.</t>
  </si>
  <si>
    <t>Registre des licences pour le secteur pétrolier</t>
  </si>
  <si>
    <t>&lt; Divulgation systématique&gt;</t>
  </si>
  <si>
    <t>https://cadastre-petrolier.senegal.revenuedev.org/license</t>
  </si>
  <si>
    <t>Annexe9 du Rapport ITIE 2019</t>
  </si>
  <si>
    <r>
      <t xml:space="preserve">L'Annexe 9 fournis une copie du registre de permis petroliers. </t>
    </r>
    <r>
      <rPr>
        <sz val="11"/>
        <color rgb="FF7030A0"/>
        <rFont val="Franklin Gothic Book"/>
        <family val="2"/>
      </rPr>
      <t>Il serait souhaitable que cette section se refere egalement au nouveau cadastre pétrolier (https://cadastre-petrolier.senegal.revenuedev.org/license)</t>
    </r>
    <r>
      <rPr>
        <sz val="11"/>
        <color theme="1"/>
        <rFont val="Franklin Gothic Book"/>
        <family val="2"/>
      </rPr>
      <t xml:space="preserve">. </t>
    </r>
  </si>
  <si>
    <t>Le GMP souhaiterait-il mettre a jour cette section avec des references au nouveau cadastre pétrolier?</t>
  </si>
  <si>
    <t xml:space="preserve">L'Annexe 9 fournis une copie du registre de permis petroliers. Le nouveau cadastre petrolier fournis toutes les informations exigées. </t>
  </si>
  <si>
    <t>L'Annexe 9 fourni effectivement le nom de detenteur de chaque permis pétrolier.</t>
  </si>
  <si>
    <t xml:space="preserve">L'Annexe 9 fourni effectivement le nom de detenteur de chaque permis pétrolier. Le cadastre petrolier aussi. </t>
  </si>
  <si>
    <t>https://cadastre-petrolier.senegal.revenuedev.org/map</t>
  </si>
  <si>
    <r>
      <t xml:space="preserve">Les coordonnées geographiques de chaque permis pétrolier en vigueur semblent tous etre accessible sur le nouveau cadastre pétrolier. </t>
    </r>
    <r>
      <rPr>
        <sz val="11"/>
        <color rgb="FF7030A0"/>
        <rFont val="Franklin Gothic Book"/>
        <family val="2"/>
      </rPr>
      <t>L'Annexe 9 du Rapport ITIE 2019 ne fournis pas les coordonnées geographiques de chaque permis petrolier</t>
    </r>
    <r>
      <rPr>
        <sz val="11"/>
        <color theme="1"/>
        <rFont val="Franklin Gothic Book"/>
        <family val="2"/>
      </rPr>
      <t>.</t>
    </r>
  </si>
  <si>
    <t>Les coordonnées des permis pétroliers présentés à l’Annexe 9 sont accessibles au niveau du Cadastre pétrolier. Voir lien ci-après : http://itie.sn/?offshore_dl=6220                           Les dates de demande sont renseignées au niveau du cadastre pétrolier, pour chaque permis, il faut cliquer sur le lien ci-après : https://cadastre-petrolier.senegal.revenuedev.org/license 
Le PR2/2017 (Code du permis) correspond au bloc ZONE ULTRA PROFOND (Ultra Deep Offshore ou UDO), Les coordonnées sont à rechercher au niveau de la Carte (MAP) du Cadastre pétrolier. La carte est d’ailleurs exportable en format données ouvertes (KML) si vous vous connectez au Cadastre. https://cadastre-petrolier.senegal.revenuedev.org/map
NB : Sauf meilleur avis, la carte illustre mieux les coordonnées en termes de localisation que les chiffres desdites coordonnées.</t>
  </si>
  <si>
    <t xml:space="preserve">Les coordonnées geographiques de chaque permis pétrolier en vigueur semblent tous etre accessible sur le nouveau cadastre pétrolier. Le cadastre petrolier fournis les coordonnées geographiques. </t>
  </si>
  <si>
    <r>
      <rPr>
        <sz val="11"/>
        <color rgb="FF7030A0"/>
        <rFont val="Franklin Gothic Book"/>
        <family val="2"/>
      </rPr>
      <t>Les dates de demande pour chaque permis pétrolier ne sont pas fournis dans l'Annexe 9</t>
    </r>
    <r>
      <rPr>
        <sz val="11"/>
        <color theme="1"/>
        <rFont val="Franklin Gothic Book"/>
        <family val="2"/>
      </rPr>
      <t xml:space="preserve">, qui fourni uniquement les dates d'octroi et d'expiration. Néanmoins, les dates de demande de chaque permis pétrolier semblent etre accessible au public sur le nouveau cadastre pétrolier. </t>
    </r>
  </si>
  <si>
    <t xml:space="preserve">Les dates de demande pour chaque permis pétrolier ne sont pas fournis dans l'Annexe 9, qui fourni uniquement les dates d'octroi et d'expiration. Néanmoins, les dates de demande de chaque permis pétrolier sont accessibles au public sur le nouveau cadastre pétrolier. </t>
  </si>
  <si>
    <r>
      <rPr>
        <sz val="11"/>
        <color rgb="FF7030A0"/>
        <rFont val="Franklin Gothic Book"/>
        <family val="2"/>
      </rPr>
      <t>Ni l'Annexe 9 du Rapport ITIE 2019 ni le nouveau cadastre pétrolier ne semblent préciser les substances  couvertes par chaque permis pétrolier</t>
    </r>
    <r>
      <rPr>
        <sz val="11"/>
        <color theme="1"/>
        <rFont val="Franklin Gothic Book"/>
        <family val="2"/>
      </rPr>
      <t xml:space="preserve">. La Section 4.2.3.3 du Rapport ITIE 2019 semble sous-entendre que les permis et contrats pétroliers couvrent y compris le pétrole et le gaz naturel, </t>
    </r>
    <r>
      <rPr>
        <sz val="11"/>
        <color rgb="FF7030A0"/>
        <rFont val="Franklin Gothic Book"/>
        <family val="2"/>
      </rPr>
      <t>mais ceci n'est pas explicité dans le Rapport ITIE 2019 ou dans les references dans ce modèle de collecte de données</t>
    </r>
    <r>
      <rPr>
        <sz val="11"/>
        <color theme="1"/>
        <rFont val="Franklin Gothic Book"/>
        <family val="2"/>
      </rPr>
      <t xml:space="preserve">. </t>
    </r>
  </si>
  <si>
    <t>Le GMP pourrait-il préciser ou les substances couvertes par chaque permis pétrolier sont décrites et publiquement accessibles?</t>
  </si>
  <si>
    <t>Les permis pétroliers sont annexés aux Contrats de partage de production d'hydrocarbure (CRPP). Le terme hydrocarbure, dans les CRPP, renvoie au Pétrole brut et au Gaz naturel et produits associés (exemple condensat).</t>
  </si>
  <si>
    <t xml:space="preserve">Ni l'Annexe 9 du Rapport ITIE 2019 ni le nouveau cadastre pétrolier ne semblent préciser les substances  couvertes par chaque permis pétrolier. La Section 4.2.3.3 du Rapport ITIE 2019 semble sous-entendre que les permis et contrats pétroliers couvrent y compris le pétrole et le gaz naturel, mais ceci n'est pas explicité dans le Rapport ITIE 2019 ou dans les references dans ce modèle de collecte de données. Le GMP a confirmé que les contrats couvrent le petrole et le gaz naturel, et tous produits associés. </t>
  </si>
  <si>
    <t xml:space="preserve">Tous les permis pétroliers en vigueur semblent etre couverts par l'Annexe 9. </t>
  </si>
  <si>
    <t xml:space="preserve">Tous les permis pétroliers en vigueur semblent etre couverts par l'Annexe 9 et dans le cadastre petrolier. </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</si>
  <si>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</si>
  <si>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</si>
  <si>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</si>
  <si>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Pleinement respectée</t>
  </si>
  <si>
    <t xml:space="preserve">Le Sénégal semble avoir en grande partie respecté l'objectif de cette Exigence d’assurer l’accès public à toutes les licences et à tous les contrats à l’origine d’activités extractives (au moins à partir de 2021). Même si tous les aspects de l'Exigence ont été traités en ce qui concerne les contrats, il serait necessaire de clarifier la politique de l'Etat et la pratique de divulgation des permis et autorisations. Le GMP est egalement tenu de dresser une liste exhaustive de tous les cnotrats et permis, indiquant l'accessibilité au public de chacun, conformément à l'Exigence 2.4.c.ii. Enfin, il serait bon de clarifier la politique de l'Etat en ce qui concerne la publication des vieux contrats et concessions miniéres, avant l'entrée en vigueur de la politique de l'Etat (en 2012). </t>
  </si>
  <si>
    <t>Politique du gouvernement sur la divulgation des contrats</t>
  </si>
  <si>
    <t>&lt; Dvulgation systématique &gt;</t>
  </si>
  <si>
    <t>https://www.dri.gouv.sn/%C3%A9tiquettes/code-de-transparence</t>
  </si>
  <si>
    <t>Section 4.7 du Rapport ITIE 2019</t>
  </si>
  <si>
    <r>
      <t xml:space="preserve">La politique de l'Etat en ce qui concerne la publication des contrats est bien décrite dans le Rapport ITIE 2019, y compris pour le secteur minier (Section 4.7.1) que pour le secteur pétrolier (Section 4.7.2). </t>
    </r>
    <r>
      <rPr>
        <sz val="11"/>
        <color rgb="FF7030A0"/>
        <rFont val="Franklin Gothic Book"/>
        <family val="2"/>
      </rPr>
      <t>Néanmoins, la Section 4.7.1 note des incertitudes par rapport à l'application de la politique du gouvernement au niveau de contrats et conventions miniers conclus avant l'entrée en vigueur de la politique de l"Etat (p.140)</t>
    </r>
    <r>
      <rPr>
        <sz val="11"/>
        <color theme="1"/>
        <rFont val="Franklin Gothic Book"/>
        <family val="2"/>
      </rPr>
      <t xml:space="preserve">. </t>
    </r>
    <r>
      <rPr>
        <sz val="11"/>
        <color rgb="FF7030A0"/>
        <rFont val="Franklin Gothic Book"/>
        <family val="2"/>
      </rPr>
      <t>Le Rapport ITIE 2019 ne semble pas préciser la politique de l'Etat en ce qui concerne la publication des permis miniers et pétroliers, conformement à l'Exigence 2.4.c.i</t>
    </r>
    <r>
      <rPr>
        <sz val="11"/>
        <color theme="1"/>
        <rFont val="Franklin Gothic Book"/>
        <family val="2"/>
      </rPr>
      <t>.</t>
    </r>
  </si>
  <si>
    <t>Le GMP pourrait il clarifier publiquement si la politique de l'Etat en ce qui concerne la publication des contrats et conventions minieres s'applique (ou pas) au contrats et conventions miniers conclus avant la formulation de la politique de l'Etat dans ce domaine en 2012?</t>
  </si>
  <si>
    <t xml:space="preserve">Merci de bien vouloir vérifier les pages 140 et 141 du Rapport ITIE pour la politique de publication des contrats. Les arrêtés d'autorisation et conventions de tous les permis actifs retenus dans le plan de publication adopté par le GMP, ont été publiés au niveau du site : https://itie.sn/contrats-miniers/   Cette publication couvre la période de 1979 à 2021. les dispositions de la loi 2012-22 portant Code de transparence dans la gestion des finances publiques en son article 4.6 pose le principe de la publication de tous les contrats relatifs à l'exploitation des ressources naturelles. </t>
  </si>
  <si>
    <t>Les textes des contrats sont-ils divulgués ?</t>
  </si>
  <si>
    <t xml:space="preserve"> https://minesgeologie.gouv.sn/node/74                     https://donnees.itie.sn/contrats-miniers/  https://donnees.itie.sn/contrats-petroliers/</t>
  </si>
  <si>
    <t>Le texte des contrats miniers et petroliers semble bien etre divulgué dans son integralité, pour tous les contrats en vigueur.</t>
  </si>
  <si>
    <t>Les textes des licences sont-ils divulgués dans leur intégralité ?</t>
  </si>
  <si>
    <t>https://donnees.itie.sn/contrats-miniers/  https://donnees.itie.sn/contrats-petroliers/</t>
  </si>
  <si>
    <t>Référence à la page du Rapport ITIE</t>
  </si>
  <si>
    <r>
      <rPr>
        <sz val="11"/>
        <color rgb="FF7030A0"/>
        <rFont val="Franklin Gothic Book"/>
        <family val="2"/>
      </rPr>
      <t>Les deux page du site Internet de l'ITIE Senegal ne fournissent pas le texte complet de chaque permis minier et pétrolier. Il s’agirait en particulier du texte complet des permis et autorisations suivants:</t>
    </r>
    <r>
      <rPr>
        <sz val="11"/>
        <color theme="1"/>
        <rFont val="Franklin Gothic Book"/>
        <family val="2"/>
      </rPr>
      <t xml:space="preserve">
Secteur minier: 
- Autorisation de prospection
- Permis de Recherche
- Permis d'Exploitation
- Autorisation d’exploitation semi-mécanisée
- Autorisation d’exploitation artisanale
- Autorisation d’exploitation de Petite Mine
- Autorisation d’ouverture et d’exploitation de carrières privées et publiques
- Autorisation d’ouverture Et d’exploitation de carrière temporaire
Secteur pétrolier:
- Autorisation de prospection
- Permis de Recherche
- Atorisation d'Exploration
- Autorisation d'exploitation provisoire
- Autorisation d'exploitation exclusive</t>
    </r>
  </si>
  <si>
    <t xml:space="preserve">Il serait nécessaire de préciser si le texte intégral de toutes les permis est public, conformément à l'exigence 2.4.a. Si ce n'est pas le cas, le GMP a-t-il démontré que toutes les permis sont pro forma et conformes au modèle de licence ? Dans l'affirmative, le GMP a-t-il publié une liste complète de tous les permis extractifs ainsi que le modèle de permis, confirmant que tous les permis sont conformes au modèle ? </t>
  </si>
  <si>
    <r>
      <t xml:space="preserve">Les permis de recherche ainsi que les permis d'exploitation sont annexés à des conventions minières, contrairement aux autres titres  </t>
    </r>
    <r>
      <rPr>
        <b/>
        <sz val="11"/>
        <color theme="1"/>
        <rFont val="Franklin Gothic Book"/>
        <family val="2"/>
      </rPr>
      <t>(Miniers</t>
    </r>
    <r>
      <rPr>
        <sz val="11"/>
        <color theme="1"/>
        <rFont val="Franklin Gothic Book"/>
        <family val="2"/>
      </rPr>
      <t xml:space="preserve"> : Autorisation de prospection, Permis de Recherche, Permis d'Exploitation, Autorisation d’exploitation semi-mécanisée, Autorisation d’exploitation artisanale, Autorisation d’exploitation de Petite Mine, Autorisation d’ouverture et d’exploitation de carrières privées et publiques, Autorisation d’ouverture et d’exploitation de carrière temporaire.             </t>
    </r>
    <r>
      <rPr>
        <b/>
        <sz val="11"/>
        <color theme="1"/>
        <rFont val="Franklin Gothic Book"/>
        <family val="2"/>
      </rPr>
      <t>Secteur</t>
    </r>
    <r>
      <rPr>
        <sz val="11"/>
        <color theme="1"/>
        <rFont val="Franklin Gothic Book"/>
        <family val="2"/>
      </rPr>
      <t xml:space="preserve"> </t>
    </r>
    <r>
      <rPr>
        <b/>
        <sz val="11"/>
        <color theme="1"/>
        <rFont val="Franklin Gothic Book"/>
        <family val="2"/>
      </rPr>
      <t>Pétrolier</t>
    </r>
    <r>
      <rPr>
        <sz val="11"/>
        <color theme="1"/>
        <rFont val="Franklin Gothic Book"/>
        <family val="2"/>
      </rPr>
      <t xml:space="preserve"> : Autorisation de prospection, Permis de Recherche, Autorisation d'Exploration, Autorisation d'exploitation provisoire, Autorisation d'exploitation exclusive) qui font l'objet d'un arrêté. Le GMP a rendu public tous les contrats et permis actifs transmis par les autorités ou extraits des Journaux officiels (JO). En raison des revisions successives des Codes minier et pétrolier, le Sénégal ne dispose pas d'un modèle standardisé applicable à toutes les situations contractuelles.</t>
    </r>
  </si>
  <si>
    <t>Registre des contrats pour le secteur minier</t>
  </si>
  <si>
    <t>https://donnees.itie.sn/contrats-miniers/        http://www.big.gouv.sn/index.php/contrats-miniers/</t>
  </si>
  <si>
    <t>Tous les contrats et conventions minières semblent avoir été publiée dans leur intégralité.</t>
  </si>
  <si>
    <t>Le GMP pourrait egalement souhaiter citer la reference du portail Internet du Ministère de l'Information, qui publie egalement les contrats miniers (http://www.big.gouv.sn/index.php/contrats-miniers/)</t>
  </si>
  <si>
    <t>http://www.big.gouv.sn/index.php/contrats-miniers/                                        https://minesgeologie.gouv.sn/node/74</t>
  </si>
  <si>
    <t>Registre des contrats pour le secteur pétrolier</t>
  </si>
  <si>
    <t xml:space="preserve"> https://donnees.itie.sn/contrats-petroliers/      http://www.big.gouv.sn/index.php/les-contrats-petroliers/</t>
  </si>
  <si>
    <t>Tous les contrats pétroliers semblent avoir été publiée dans leur intégralité.</t>
  </si>
  <si>
    <t>Le GMP pourrait egalement souhaiter citer la reference du portail Internet du Gouvernement de la République, qui publie egalement les contrats pétroliers (https://www.sec.gouv.sn/lois-et-reglements/conventions-mini%C3%A8res)</t>
  </si>
  <si>
    <t>http://www.big.gouv.sn/index.php/les-contrats-petroliers/</t>
  </si>
  <si>
    <t>Registre des contrats pour un ou plusieurs autre(s) secteur(s) – ajoutez des lignes s’il y en a plusieurs</t>
  </si>
  <si>
    <t>Existe-t-il une liste accessible au public de tous les contrats d'exploitation et d'exploration en cours ? </t>
  </si>
  <si>
    <t>https://itie.sn/contrats-miniers/</t>
  </si>
  <si>
    <t>Mis à jour à la date du 22 juin 2021</t>
  </si>
  <si>
    <t>Le GMP pourrait souhaiter indiquer un lien vers une liste exhaustive de tous les contrats et permis en cours de validité, indiquant l'accessibilité au public de chaque contrat et permis.</t>
  </si>
  <si>
    <t>https://itie.sn/?offshore_dl=7450</t>
  </si>
  <si>
    <t>Existe-t-il des contrats/licences signés avant le 1er janvier 2021 qui sont rendus publics ? </t>
  </si>
  <si>
    <t>https://itie.sn/contrats-petroliers/</t>
  </si>
  <si>
    <t>Le GMP pourrait souhaiter indiquer un lien vers une liste exhaustive de tous les contrats et permis octroyés ou amendé depuis le 1er janvier 2021, indiquant l'accessibilité au public de chaque contrat et permis.</t>
  </si>
  <si>
    <t>https://itie.sn/contrats-2021/</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</si>
  <si>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</si>
  <si>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</si>
  <si>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</si>
  <si>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En grande partie respectée</t>
  </si>
  <si>
    <t>Le Sénégal semble avoir en grande partie respecté l'objectif de cette Exigence de permettre au public de prendre connaissance des personnes qui possèdent ou exercent en dernier ressort le droit de propriété ou le contrôle des entreprises opérant dans les industries extractives du pays. Bien que la plupart des aspects des critères initiaux pour la Validation de l'Exigence 2.5 ont été addressés, il serait necessaire de confirmer et de documenter le fait que la demande d'information sur la propriété effective a bien été faite de toutes les entreprises detenant ou faisant la demande d'un permis ou contrat extractif. L'evaluation du GMP des divulgations en date ainsi que la description des assurances qualité ne semblent couvrir que les divulgations par les entreprises dans le périmetre du Rapport ITIE, et non de toutes les entreprises minières et pétrolières. Enfin, il serait necessaire de publier les liens vers les divulgations d'entreprises côtées envers leur bourses et de confirmer ou les informations sur les actionnaires et structure du capital de toutes les entreprises extractives serait accessible au public.</t>
  </si>
  <si>
    <t>Pour s'assurer de la bonne exécution de l'obligation de déclaration par les entreprises, le Secrétariat Technique a adressé un courrier n°00033/PR/CN-ITIE/SP en date du 09 juin 2021, aux entreprises concernées. Ces dernières ont été également notifiées de la même obligation par circulaire du Ministère du Pétrole et des Energies n°00001149/MPE/SG/DH/AG/cmb, et circulaire du Ministère des Mines et de la Géologie n° 00000882/MMG/DMG du 15 juin 2021. Voir liens suivants :   https://itie.sn/wp-content/uploads/2021/06/Circulaire-822-du-15-Juin-2021-Obligation-de-declaration-des-Beneficiaires-effectifs-des-entreprises-minieres.pdf 
https://itie.sn/wp-content/uploads/2021/06/Circulaire-1149-du-14-Juin-2021-Obligation-de-declaration-des-Beneficiaires-effectifs-des-entreprises-petrolieres.pdf</t>
  </si>
  <si>
    <t>Politique du gouvernement sur la propriété effective</t>
  </si>
  <si>
    <t>https://justice.sec.gouv.sn/wp-content/uploads/2021/01/Decret-Registre-des-Beneficiaires-effectifs-RBE-19-mars-2020-RCCM_210105_155555.pdf</t>
  </si>
  <si>
    <t>Section 4.6 Rapport ITIE 2019</t>
  </si>
  <si>
    <r>
      <t>Cf : échanges de courriel entre octobre et novembre 2020 par rapport à la déclaration des BE de BP                                                                                                                                                                                                                                                         L'accès aux informations sur les propriétaires légaux des entreprises est régi par un arrêté qui en décline les modalités. Selon les dispositions dudit arrêté, les modalités d'accès aux informations sur les propriétaires légaux sont soumises aux paiements de droits d'accès</t>
    </r>
    <r>
      <rPr>
        <b/>
        <sz val="14"/>
        <color theme="1"/>
        <rFont val="Franklin Gothic Book"/>
        <family val="2"/>
      </rPr>
      <t xml:space="preserve">. </t>
    </r>
  </si>
  <si>
    <t xml:space="preserve">Le Rapport ITIE 2019 et le décret N° 2020-791 definissent la politique de l'Etat en matière de divulgation de données sur la propriété effective. </t>
  </si>
  <si>
    <t>Le courrier confidentiel du Ministre de l'Energie no 0060 en date du 14 juillet 2017 adressé à l'entreprise pétrolière Fortesa pour la communication de ses bénéficiaires effectifs</t>
  </si>
  <si>
    <t>Définition de l’expression « bénéficiaire effectif »</t>
  </si>
  <si>
    <t>Le Rapport ITIE 2019 et le décret N° 2020-791 definissent l’expression « bénéficiaire effectif ».</t>
  </si>
  <si>
    <t>Le Rapport ITIE 2019 et le décret N° 2020-791 definissent le terme « bénéficiaire effectif ».</t>
  </si>
  <si>
    <t>Lois, réglementations ou politiques sur la propriété effective</t>
  </si>
  <si>
    <t>&lt; Divulgation systématique ? &gt;</t>
  </si>
  <si>
    <t xml:space="preserve">Le Rapport ITIE 2019 et le décret N° 2020-791 fournissent suffisemment d'informations sur le cadre règlementaire pour la divulgation des proprietaires effectifs. </t>
  </si>
  <si>
    <t>Les données sur la propriété effective sont-elles divulguées ?</t>
  </si>
  <si>
    <t>https://donnees.itie.sn/dashboard/</t>
  </si>
  <si>
    <t>Annexe 3 Rapport ITIE 2019</t>
  </si>
  <si>
    <r>
      <t>Les données sur la propriété effective sont divulguées sur le portail de l'ITIE Senegal (pour 80 entreprises). Les données de propriété effective pour les entreprises dans le périmètre du Rapport ITIE 2019 sont publiées dans l'Annexe 3 du Rapport 2019.</t>
    </r>
    <r>
      <rPr>
        <sz val="11"/>
        <color rgb="FF7030A0"/>
        <rFont val="Franklin Gothic Book"/>
        <family val="2"/>
      </rPr>
      <t xml:space="preserve"> Il y a un nombre significatif d'informations manquantes, marquées "N/C".</t>
    </r>
  </si>
  <si>
    <t>Le GMP pourrait souhaiter utiliser l'espace pour ses commentaires pour expliquer les raisons pour lesquelles aucune information sur la propriété effective n'a ete divulgée de la part d'un bon nombre d'entreprises, y compris BP Senegal.</t>
  </si>
  <si>
    <t>Les formulaires de déclaration des BE ont été soumis aux entreprises. En même temps, des relances ont été faites par le Secrétariat technique à ces entreprises. Des échanges de courriel sont disponibles sur demande. En réunion du 6 novembre 2020, le GMP avait "recommandé de renforcer que les efforts soient consentis par le
Secrétariat technique et la Commission Propriété Effective, afin de sensibiliser davantage les Ministères en charge de la mise en œuvre du décret 2020-791 portant création du Registre des BE". Lien du Procès-verbal disponible : http://itie.sn/wp-content/uploads/2021/06/PV-Reunion-GMP-n%C2%B04-2020-06-novembre-2020.pdf 
Il sera également important de sensibiliser l’ensemble des entreprises concernées par une
circulaire.</t>
  </si>
  <si>
    <r>
      <t>Les données sur la propriété effective sont divulguées sur le portail de l'ITIE Senegal (pour 80 entreprises). Les données de propriété effective pour les entreprises dans le périmètre du Rapport ITIE 2019 sont publiées dans l'Annexe 3 du Rapport 2019.</t>
    </r>
    <r>
      <rPr>
        <sz val="11"/>
        <color rgb="FF7030A0"/>
        <rFont val="Franklin Gothic Book"/>
        <family val="2"/>
      </rPr>
      <t xml:space="preserve"> Il y a un nombre significatif d'informations manquantes, marquées "N/C".</t>
    </r>
    <r>
      <rPr>
        <sz val="11"/>
        <rFont val="Franklin Gothic Book"/>
        <family val="2"/>
      </rPr>
      <t xml:space="preserve"> Le GMP a discuté de ces ecarts dans les divulgations de beneficiaires effectifs lors de reunions, tel qu'a la reunion du GMP le 6 novembre 2020. </t>
    </r>
  </si>
  <si>
    <t>Les données sur la propriété effective sont-elles divulguées par les demandeurs et les soumissionnaires ?</t>
  </si>
  <si>
    <t>Vérifier auprès de la DMG et de la DH/PETROSEN</t>
  </si>
  <si>
    <r>
      <rPr>
        <sz val="11"/>
        <color rgb="FF7030A0"/>
        <rFont val="Franklin Gothic Book"/>
        <family val="2"/>
      </rPr>
      <t>Il est important que le GMP documente si la demande d'information sur la propriété effective a bien ete faite à toutes les entreprises faisant la demande d'un permis ou contrat minier ou petrolier (au moins depuis le 1er janvier 2021)</t>
    </r>
    <r>
      <rPr>
        <sz val="11"/>
        <color theme="1"/>
        <rFont val="Franklin Gothic Book"/>
        <family val="2"/>
      </rPr>
      <t>.</t>
    </r>
  </si>
  <si>
    <t xml:space="preserve">Le GMP pourrait souhaiter confirmer si la demande a bien ete faite de toutes les entreprises faisant la demande d'un permis ou contrat minier ou petrolier depuis le 1er janvier 2021, meme si le permis ou contrat n'a pas ete octroyé. </t>
  </si>
  <si>
    <t>Pour le secteur pétrolier, dans le dossier de lancement du cycle d'octroi (document 2020 Licensing Round), il a été exigé aux entreprises  soumissionnaires de déclarer leurs bénéficiaires effectifs. Détails : https://itie.sn/appel-doffres-blocs-petroliers/          Le cadre juridique du secteur minier ne favorisait pas une demande directe à l'endroit des entreprises jusqu'à la date du 5 février 2021.</t>
  </si>
  <si>
    <r>
      <t xml:space="preserve">Le Décret n°2020-791 relatif au Registre des Bénéficiaires effectifs (RBE) a ete mis en oeuvre le 19 mars 2020 et son texte d'application, l'Arrêté n°1598 relatif au formulaire de déclaration des Bénéficiaires effectifs, a ete mis en oeuvre le 5 février 2021. Dans le secteur </t>
    </r>
    <r>
      <rPr>
        <b/>
        <sz val="11"/>
        <rFont val="Franklin Gothic Book"/>
        <family val="2"/>
      </rPr>
      <t>pétrolier</t>
    </r>
    <r>
      <rPr>
        <sz val="11"/>
        <rFont val="Franklin Gothic Book"/>
        <family val="2"/>
      </rPr>
      <t xml:space="preserve">, les entreprises faisant la demande d'un permis petrolier ont bien ete solicitées de declarer leurs beneficiaires effectifs dans le dossier de lancement du cycle d'octroi (document 2020 Licensing Round), comme confirmé par le GMP. Dans le secteur </t>
    </r>
    <r>
      <rPr>
        <b/>
        <sz val="11"/>
        <rFont val="Franklin Gothic Book"/>
        <family val="2"/>
      </rPr>
      <t>minier</t>
    </r>
    <r>
      <rPr>
        <sz val="11"/>
        <rFont val="Franklin Gothic Book"/>
        <family val="2"/>
      </rPr>
      <t xml:space="preserve">, le GMP confirme que les entreprises faisant la demande d'un permis minier n'ont pas ete solicité a declarer leurs BE jusqu'a la mise en oeuvre de l'Arrêté n°1598 le 5 février 2021. Pour s'assurer de la bonne mise en oeuvre des declarations de BE de la part des entreprises faisant la demande d'un permis minier, le Secrétariat Technique a adressé un courrier (n°00033/PR/CN-ITIE/SP) aux entreprises concernées le 9 juin 2021. Le Ministère du Pétrole et des Energies et le Ministère des Mines et de la Géologie ont publié une circulaire chacun pour les entreprises petrolieres et minieres pour les notifier de l'obligation de declarer leur BE conformement au Décret n°2020-791 et a l'Arrêté n°1598. Cela constitute donc effectivement une demande de la part de l'administration à ce que toutes les entreprises faisant la demande d'un permis minier ou petrolier declarent bien leurs BE. </t>
    </r>
  </si>
  <si>
    <t>Évaluation des divulgations par le Groupe multipartite</t>
  </si>
  <si>
    <t>Section 4.6,3 Rapport ITIE 2019</t>
  </si>
  <si>
    <r>
      <rPr>
        <sz val="11"/>
        <color rgb="FF7030A0"/>
        <rFont val="Franklin Gothic Book"/>
        <family val="2"/>
      </rPr>
      <t>L'evaluation de l'exhaustivité et de la fiabilité des données dans le Rapport ITIE 2019 ne couvre que les divulgations d'entreprises dans le perimetre, et non l'evaluation du GMP des divulgations à travers le portail 'Dashboard' sur le site  ITIE Senegal</t>
    </r>
    <r>
      <rPr>
        <sz val="11"/>
        <color theme="1"/>
        <rFont val="Franklin Gothic Book"/>
        <family val="2"/>
      </rPr>
      <t>.</t>
    </r>
  </si>
  <si>
    <t>Le  GMP pourrait souhaiter entreprendre et publier son evaluation de l'exhaustivité et de la fiabilité des données sur la propriété effective sur le  'Dashboard' du site Internet de l'ITIE Senegal.</t>
  </si>
  <si>
    <t xml:space="preserve">Le formulaire a été disponible le 5 février 2021, date d'entrée en vigueur de la déclaration, alors que le Rapport 2019 a été rendu public le 17 décembre 2020. </t>
  </si>
  <si>
    <r>
      <rPr>
        <sz val="11"/>
        <color rgb="FF7030A0"/>
        <rFont val="Franklin Gothic Book"/>
        <family val="2"/>
      </rPr>
      <t xml:space="preserve">L'evaluation de l'exhaustivité et de la fiabilité des données dans le Rapport ITIE 2019 ne couvre que les divulgations d'entreprises dans le perimetre, et non l'evaluation du GMP des divulgations de BE de la part de toutes les entreprises minieres et petrolieres, y compris celles qui n'etaient pas considérées comme significatives dans le Rapport ITIE 2019. </t>
    </r>
    <r>
      <rPr>
        <sz val="11"/>
        <rFont val="Franklin Gothic Book"/>
        <family val="2"/>
      </rPr>
      <t xml:space="preserve">Le GMP explique qu'il n'aurait pas ete possible pour le Rapport ITIE 2019 de fournir une evaluation sur les declarations de toutes les entreprises extractives  etant donné que le texte d'application </t>
    </r>
    <r>
      <rPr>
        <sz val="11"/>
        <color theme="1"/>
        <rFont val="Franklin Gothic Book"/>
        <family val="2"/>
      </rPr>
      <t xml:space="preserve">du Décret n°2020-791 relatif au Registre des Bénéficiaires effectifs (RBE) (l'Arrêté n°1598) n'etait pas mis en place lorsque le Rapport 2019 etait publié, en décembre 2020. </t>
    </r>
    <r>
      <rPr>
        <sz val="11"/>
        <color rgb="FF7030A0"/>
        <rFont val="Franklin Gothic Book"/>
        <family val="2"/>
      </rPr>
      <t>Néanmoins, il aurait ete necessaire pour le GMP d'entreprendre une evaluation de l'exhaustivité et de la fiabilité des divulgations de BE dans leur totalité, et non seulement pour les entreprises dans le perimetre de reconciliation du Rapport ITIE 2019, conformément à l'Exigence 2.5.c</t>
    </r>
    <r>
      <rPr>
        <sz val="11"/>
        <color theme="1"/>
        <rFont val="Franklin Gothic Book"/>
        <family val="2"/>
      </rPr>
      <t xml:space="preserve">. </t>
    </r>
  </si>
  <si>
    <t>Garanties d’assurance qualité concernant la fiabilité des données</t>
  </si>
  <si>
    <r>
      <t xml:space="preserve">Le Rapport ITIE 2019 decrit les pratiques d'assurance qualité pour les divulgations de propriété effective pour les entreprises dans le périmetre du Rapport ITIE, </t>
    </r>
    <r>
      <rPr>
        <sz val="11"/>
        <color rgb="FF7030A0"/>
        <rFont val="Franklin Gothic Book"/>
        <family val="2"/>
      </rPr>
      <t>mais il n'y a pas de description publique des pratique d'assurance qualité pour les déclarations publiées dans le  'Dashboard' de  l'ITIE Senegal</t>
    </r>
    <r>
      <rPr>
        <sz val="11"/>
        <color theme="1"/>
        <rFont val="Franklin Gothic Book"/>
        <family val="2"/>
      </rPr>
      <t xml:space="preserve">. </t>
    </r>
  </si>
  <si>
    <t xml:space="preserve">Le GMP pourrait souhaiter publier une courte description des pratiques d'assurance qualité pour les déclarations de propriété effective. </t>
  </si>
  <si>
    <t xml:space="preserve">Voir section 4.6.3.2 du Rapport  ITIE 2019. De plus, les entreprises ont été invitées  à faire signer leurs déclarations par une personne habilitée (Page 140). https://donnees.itie.sn/dashboard/#b%C3%A9n%C3%A9ficiaires-effectifs </t>
  </si>
  <si>
    <t>Le Rapport ITIE 2019 decrit les pratiques d'assurance qualité pour les divulgations de propriété effective pour toutes les entreprises extractives (p.140), y compris les entreprises dans le périmetre du Rapport ITIE et celles qui netaient pas considérées comme significatives.</t>
  </si>
  <si>
    <t>Noms des marchés boursiers, pour les entreprises cotées</t>
  </si>
  <si>
    <r>
      <t xml:space="preserve">L'Annexe 3  du Rapport ITIE 2019 et le 'Dashboard' de l'ITIE Senegal fournissent le nom de la bourse ou la maison mère de l'entreprise est côtée, </t>
    </r>
    <r>
      <rPr>
        <sz val="11"/>
        <color rgb="FF7030A0"/>
        <rFont val="Franklin Gothic Book"/>
        <family val="2"/>
      </rPr>
      <t>mais ne fournissent pas de lien vers les déclarations de l'entreprise à la bourse (e.g. un lien specifique)</t>
    </r>
    <r>
      <rPr>
        <sz val="11"/>
        <color theme="1"/>
        <rFont val="Franklin Gothic Book"/>
        <family val="2"/>
      </rPr>
      <t>.</t>
    </r>
  </si>
  <si>
    <t>Le GMP pourrait souhaiter publier une liste d'entreprise quis ont filiales d'entreprises côtées en bourse, avec un lien spécifique vers les déclarations boursières de l'entreprise.</t>
  </si>
  <si>
    <r>
      <t xml:space="preserve">L'Annexe 3 du Rapport ITIE 2019 et le 'Dashboard' de l'ITIE Senegal fournissent le nom de la bourse ou la maison mère de l'entreprise est côtée, </t>
    </r>
    <r>
      <rPr>
        <sz val="11"/>
        <color rgb="FF7030A0"/>
        <rFont val="Franklin Gothic Book"/>
        <family val="2"/>
      </rPr>
      <t>mais ne fournissent pas de lien vers les déclarations de l'entreprise à la bourse (e.g. un lien specifique)</t>
    </r>
    <r>
      <rPr>
        <sz val="11"/>
        <color theme="1"/>
        <rFont val="Franklin Gothic Book"/>
        <family val="2"/>
      </rPr>
      <t>.</t>
    </r>
  </si>
  <si>
    <t>Les informations sur les propriétaires légaux sont-elles divulguées ?</t>
  </si>
  <si>
    <t>Non accessible en ligne</t>
  </si>
  <si>
    <r>
      <t>L'Annexe 3  du Rapport ITIE 2019 fournis la structure du capital des entreprises dans le perimetre du Rapport 2019 (</t>
    </r>
    <r>
      <rPr>
        <sz val="11"/>
        <color rgb="FF7030A0"/>
        <rFont val="Franklin Gothic Book"/>
        <family val="2"/>
      </rPr>
      <t>avec beaucoup de gaps</t>
    </r>
    <r>
      <rPr>
        <sz val="11"/>
        <color theme="1"/>
        <rFont val="Franklin Gothic Book"/>
        <family val="2"/>
      </rPr>
      <t>) et la Section 4.6.2 du Rapport 2019 decrit l'accessibilité au public des propriétaires juridiques, mais pas de la structure du capital des entreprises.</t>
    </r>
    <r>
      <rPr>
        <sz val="11"/>
        <color rgb="FF7030A0"/>
        <rFont val="Franklin Gothic Book"/>
        <family val="2"/>
      </rPr>
      <t xml:space="preserve"> Il n'y a pas d'information sur l'accessibilité au public des informations sur les actionnaires ainsi que leur niveau de participation dans chaque entreprise (structure du capital) de toutes les entreprises dans les secteurs miniers et petroliers.</t>
    </r>
  </si>
  <si>
    <t xml:space="preserve">Le GMP pourrait souhaiter clarifier publiquement l'accessibilité au public des informations  sur les actionnaires et leur niveau de participation (la structure du capital) de toutes les entreprises dans les secteurs miniers et petroliers. </t>
  </si>
  <si>
    <t xml:space="preserve">L'accès aux informations sur les propriétaires légaux des entreprises est régi par un arrêté qui en décline les modalités. Selon les dispositions dudit arrêté, les modalités d'accès aux informations sur les propriétaires légaux sont soumises aux paiements de droits d'accès. </t>
  </si>
  <si>
    <t>Registre des sociétés (registre de la propriété juridique)</t>
  </si>
  <si>
    <t>https://seninfogreffe.sn/Home/searchDenomination</t>
  </si>
  <si>
    <t>Section 4,6,2 et Annexe 3 Rapport ITIE 2019</t>
  </si>
  <si>
    <t>Registre de la propriété effective</t>
  </si>
  <si>
    <t xml:space="preserve">Le GMP pourrait souhaiter mettre a jour avec la reference au 'Dashboard' sur la propriété effective. </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</si>
  <si>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</si>
  <si>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</si>
  <si>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</si>
  <si>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r>
      <t xml:space="preserve">Le Sénégal semble avoir en </t>
    </r>
    <r>
      <rPr>
        <b/>
        <sz val="11"/>
        <color theme="1"/>
        <rFont val="Franklin Gothic Book"/>
        <family val="2"/>
      </rPr>
      <t xml:space="preserve">grande partie respecté </t>
    </r>
    <r>
      <rPr>
        <sz val="11"/>
        <color theme="1"/>
        <rFont val="Franklin Gothic Book"/>
        <family val="2"/>
      </rPr>
      <t xml:space="preserve">l'objectif de cette Exigence. La plupart des informations requises par l'exigence 2.6 sont disponibles dans le Rapport ITIE 2019 et dans la section 'Entreprises d'Etat' du site Internet de l'ITIE Sénégal. Cependant, en ce qui concerne les règles statutaires relatives aux relations financières des entreprises d'État, il serait bon de clarifier les règles relatives aux bénéfices non distribués et à la capacité des entreprises d'État à lever des fonds auprès de tiers, conformément à l'exigence 2.6.a.i. La description de la pratique des relations financières des entreprises d'État en 2019 doit être approfondie, notamment parce que PETROSEN n'a ni publié ses états financiers audités ni fourni une copie à l'ITIE.     
Il y a une lacune dans la couverture des prêts et des garanties, étant donné que le rapport ITIE n'a pas pu clarifier si des garanties publiques étaient impliquées dans le projet de la grande Tortue, le plus grand projet de l'histoire du pays. Le rapport indique également, de manière vague, que les entreprises d'État peuvent obtenir des financements par emprunt auprès de tiers " avec ou sans garantie souveraine " - il serait nécessaire de préciser toute garantie souveraine sur les prêts à PETROSEN conformément à l'exigence 2.6.a.ii. 
Je soutiens que le manque de clarté sur le financement de la participation de PETROSEN dans le projet Grand Tortue constitue une lacune importante, parallèlement à l'absence de publication des chiffres clés des états financiers de l'entreprise d'État. Nous pourrions encourager le MSG à mettre à jour la page consacrée aux entreprises d'État sur le site Internet de l'ITIE Sénégal (qui semble dépassée avec des informations datant de 2014) afin de répondre de manière exhaustive à l'Exigence 2.6. Cela pourrait également être l'occasion de développer les règles et pratiques de PETROSEN en matière de passation de marchés et de gouvernance d'entreprise.  </t>
    </r>
  </si>
  <si>
    <t>L’Exigence 2.6 s’applique-t-elle au cours de la période sous revue ?</t>
  </si>
  <si>
    <r>
      <rPr>
        <b/>
        <sz val="11"/>
        <color theme="1"/>
        <rFont val="Franklin Gothic Book"/>
        <family val="2"/>
      </rPr>
      <t>Pétrole</t>
    </r>
    <r>
      <rPr>
        <sz val="11"/>
        <color theme="1"/>
        <rFont val="Franklin Gothic Book"/>
        <family val="2"/>
      </rPr>
      <t xml:space="preserve"> : Les revenus encaissés par PETROSEN représentaient 1.23% (XOF 1.98M) des revenus du secteur extractif en 2019 (p.12). 
La valeur des revenus issus de la commercialisation de la part de la production de PETROSEN était de XOF 0.2M 2019 (p.13). 
PETROSEN a été retenue dans le périmètre du Rapport ITIE 2019 comme entreprise faisant des paiements significatifs (p.22) et comme entité perceptrice de revenus extractifs (p.24). PETROSEN a dû soumettre trois formulaires de déclaration : (i) participation publique, (ii) Profit Oil État et (iii) Procédure d'attribution et de transfert des licences.    
</t>
    </r>
    <r>
      <rPr>
        <b/>
        <sz val="11"/>
        <color theme="1"/>
        <rFont val="Franklin Gothic Book"/>
        <family val="2"/>
      </rPr>
      <t>Mines</t>
    </r>
    <r>
      <rPr>
        <sz val="11"/>
        <color theme="1"/>
        <rFont val="Franklin Gothic Book"/>
        <family val="2"/>
      </rPr>
      <t xml:space="preserve"> : La valeur des revenus de MIFERSO repris dans le budget de l'État était de XOF 0.03M en 2019 (p.13). 
Le rapport inclus MIFERSO comme entreprise faisant des paiements significatifs (p.23). 
La valeur agrégée des paiements de MIFERSO a l'État en 2019 est présentée (p.30).</t>
    </r>
  </si>
  <si>
    <t>Applicabilité</t>
  </si>
  <si>
    <t>Le gouvernement précise-t-il les modalités de sa participation dans le secteur extractif ?</t>
  </si>
  <si>
    <t>Section 4.1.7 du Rapport ITIE 2019; Section 4.2.5 du Rapport ITIE 2019</t>
  </si>
  <si>
    <r>
      <rPr>
        <b/>
        <sz val="11"/>
        <color theme="1"/>
        <rFont val="Franklin Gothic Book"/>
        <family val="2"/>
      </rPr>
      <t>Pétrole</t>
    </r>
    <r>
      <rPr>
        <sz val="11"/>
        <color theme="1"/>
        <rFont val="Franklin Gothic Book"/>
        <family val="2"/>
      </rPr>
      <t xml:space="preserve"> : Le rapport fournis les termes fiscaux applicables à la part de PETROSEN dans le contractant durant l'exploration, le développement et l'exploitation (p.94). 
Le rôle et la mission de PETROSEN sont décrits dans le rapport, ainsi que la restructuration de l'entreprise en holding en fin 2019 (pp.96-97).  
Le droit de l'état d'octroyer des gisements a PETROSEN a la fin de la durée du titre pétrolier sous le Code Pétrolier de 2019 (p.103). L'appel d'offre international par PETROSEN pour 12 blocs pétroliers en octobre 2019 est décrit (p.105). 
Le rapport décrit les Articles 8 et 9 du Code pétrolier 2019, qui régit la participation de l'État dans le secteur pétrolier (pp.114-115). 
Le rapport décrit le cadre juridique de PETROSEN, dont la Loi n°90-07 du 26 juin 1990 relative à l’organisation et au contrôle des entreprises du secteur public personnes morales de droit privé (p.116).   
</t>
    </r>
    <r>
      <rPr>
        <b/>
        <sz val="11"/>
        <color theme="1"/>
        <rFont val="Franklin Gothic Book"/>
        <family val="2"/>
      </rPr>
      <t>Mines</t>
    </r>
    <r>
      <rPr>
        <sz val="11"/>
        <color theme="1"/>
        <rFont val="Franklin Gothic Book"/>
        <family val="2"/>
      </rPr>
      <t xml:space="preserve"> : Le rapport décrit brièvement les activités de MIFERSO (pp.49,77). 
Le rapport confirme que MIFERSO est la seule entreprise d'État dans le secteur minier (pp.78,79). 
Le rapport décrit le cadre juridique de MIFERSO, dont la Loi n°90-07 du 26 juin 1990 (p.80).</t>
    </r>
  </si>
  <si>
    <t>Relations financières statutaires</t>
  </si>
  <si>
    <t>Où les règles statutaires concernant les relations financières des entreprises d’État avec le gouvernement sont-elles présentées ?</t>
  </si>
  <si>
    <t>http://itie.sn/?offshore_dl=2704                                     http://itie.sn/?offshore_dl=2696</t>
  </si>
  <si>
    <r>
      <rPr>
        <b/>
        <sz val="11"/>
        <color theme="1"/>
        <rFont val="Franklin Gothic Book"/>
        <family val="2"/>
      </rPr>
      <t>Pétrole</t>
    </r>
    <r>
      <rPr>
        <sz val="11"/>
        <color theme="1"/>
        <rFont val="Franklin Gothic Book"/>
        <family val="2"/>
      </rPr>
      <t xml:space="preserve"> : Neuf flux de revenus pétroliers encaisses par PETROSEN ont été inclus dans le périmètre de réconciliation en 2019 (pp.24-25), c'est à dire : 
- Bonus
- Appui à la formation
- Appui à la promotion de la recherche et de l'exploitation
- Appui à l'équipement 
- Revenus issus de la commercialisation de la part de la production de l'État
- Loyer superficiaire
- Pénalités versées à PETROSEN
- Redevance 
- Achat de données sismiques.   
Les règles concernant les revenus en nature de l'État gérés par PETROSEN sont décrites (p.118).     
Le rapport fournis la valeur totale des transferts a titre de fiscalité et cotisation sociale de la part de PETROSEN, XOF700.26 millions (pp.117,145).     
La recommandation 7.2.12 mais l'accent sur un manque de clarté dans les relations entre la DH et PETROSEN, avec un régulateur qui manque de capacité en pratique (pp.183-184). 
La recommandation 7.2.13 concerne deux bonus de signature de deux entreprises REX ATLANTIC et AZ Petroleum pour une valeur combinée de USD 1.5 million en 2019 (p.184).     
</t>
    </r>
    <r>
      <rPr>
        <b/>
        <sz val="11"/>
        <color theme="1"/>
        <rFont val="Franklin Gothic Book"/>
        <family val="2"/>
      </rPr>
      <t>Mines</t>
    </r>
    <r>
      <rPr>
        <sz val="11"/>
        <color theme="1"/>
        <rFont val="Franklin Gothic Book"/>
        <family val="2"/>
      </rPr>
      <t xml:space="preserve"> : Le rapport liste la valeur des transferts de l'État a MIFERSO, y compris toute subvention d’investissement (0), subvention d’exploitation (XOF 343.63m), prêts (0) et Garanties (0) (p.80). 
Le rapport fournis la valeur totale des transferts a titre de fiscalité et cotisation sociale de la part de MIFERSO, XOF 32.5 million (p.81). 
Le rapport confirme que MIFERSO ne perçoit pas de revenus d'entreprises extractives (p.81).    </t>
    </r>
  </si>
  <si>
    <t>Où les règles statutaires concernant les droits des entreprises d’État à des transferts de la part du gouvernement sont-elles présentées ?</t>
  </si>
  <si>
    <r>
      <rPr>
        <b/>
        <sz val="11"/>
        <color theme="1"/>
        <rFont val="Franklin Gothic Book"/>
        <family val="2"/>
      </rPr>
      <t>Pétrole</t>
    </r>
    <r>
      <rPr>
        <sz val="11"/>
        <color theme="1"/>
        <rFont val="Franklin Gothic Book"/>
        <family val="2"/>
      </rPr>
      <t xml:space="preserve"> : Le rapport décrit les ressources de PETROSEN, qui incluent des subventions de l'État (p.116). 
Le rapport confirme l'absence de subventions, prêts ou garanties de la part de l'État a PETROSEN en 2019 (p.117).    
</t>
    </r>
    <r>
      <rPr>
        <b/>
        <sz val="11"/>
        <color theme="1"/>
        <rFont val="Franklin Gothic Book"/>
        <family val="2"/>
      </rPr>
      <t>Mines</t>
    </r>
    <r>
      <rPr>
        <sz val="11"/>
        <color theme="1"/>
        <rFont val="Franklin Gothic Book"/>
        <family val="2"/>
      </rPr>
      <t xml:space="preserve"> : Le rapport décrit les ressources de MIFERSO, qui incluent des subventions accordées par l’État (p.80). 
Le rapport liste la valeur des transferts de l'État a MIFERSO, y compris toute subvention d’investissement (0), subvention d’exploitation (XOF 343.63m), prêts (0) et Garanties (0) (p.80). 
Le rapport décrit une subvention de l'État a MIFERSO qui a ensuite été amortie sur la période 2015-2019, avec le paiement final en 2019 et des informations par amortissement de la part de MIFERSO (p.81). 
Le rapport liste des types de financements par l'État (subventions) et par des tiers à travers des crédits à court terme, sur la base d'une revue des états financiers de MIFERSO, </t>
    </r>
    <r>
      <rPr>
        <sz val="11"/>
        <color rgb="FF7030A0"/>
        <rFont val="Franklin Gothic Book"/>
        <family val="2"/>
      </rPr>
      <t>mais note que plus d'informations sur ces subventions et crédits n'ont pas pu être collectées (p.81)</t>
    </r>
    <r>
      <rPr>
        <sz val="11"/>
        <color theme="1"/>
        <rFont val="Franklin Gothic Book"/>
        <family val="2"/>
      </rPr>
      <t xml:space="preserve">.  </t>
    </r>
  </si>
  <si>
    <t>Le GMP pourrait souhaiter travailler aver MIFERSO pour publier une note explicative sur ces subventions et crédits perçus par MIFERSO.</t>
  </si>
  <si>
    <t>Les données complémentaires se rapportant aux dettes et créances de la société vis-à -vis de ses actionnaires ont  pu être collectées (courrier du Ministre des Mines et de la Géologie no 00216 en date 10 février 2021) et analysées par le GMP.
A l’issue de l’analyse, l’expert au sein du GMP a conclu:
Concernant le point « Une dette court terme sous forme de compte courant associés pour un solde de 445 249 272 FCFA au 31 décembre 2019. Ce solde n’a pas subi de variation entre 2018 et 2019 »,
Les états financiers proposent en page 16 l’explication suivante :
Comptes courants actionnaires : 445 249 272
« Il s’agit de sommes versées par l’actionnaire SEREM/BRGM en financement du fonctionnement de la société. Il est à préciser que la part versée par l’Etat du Sénégal est non remboursable et figure par conséquent en produits ».
Il faut, à mon avis, comprendre que l’anomalie ne réside pas dans le fait que le montant n’ait pas varié d’une année sur l’autre, mais dans son traitement comptable : le compte courant d’actionnaires utilisé est destiné à recevoir des montants à court terme, c’est-à-dire à échéance de moins d’un an. La dette demeurant constante sur plus d’un an, il serait souhaitable de la loger dans un compte de haut de bilan.
Concernant le point : « Une dette financière sous forme d’une avance reçue de l’Etat pour un solde de 405 676 000 FCFA au 31 décembre 2019. Ce solde n’a pas subi de variation entre 2018 et 2019 »,
Voir page 15 des états financiers.
Je ne relève aucune anomalie dans le traitement comptable. Du reste, le point précédent devrait, à mon avis, subir le même traitement comptable.
Le point  « Une créance vis-à-vis des associés pour un solde de 3 588 441 579 FCFA au 31 décembre 2019. Ce solde n’a pas subi de changement entre 2018 et 2019 », me semble poser quelques problèmes :
–        Le fait que le montant subsiste au-delà d’une année suggère un classement en haut de bilan dans les créances à long et moyen terme (comptes 25 et 27).</t>
  </si>
  <si>
    <t>Où les règles statutaires concernant la répartition des bénéfices des entreprises d’État sont-elles présentées ?</t>
  </si>
  <si>
    <r>
      <rPr>
        <b/>
        <sz val="11"/>
        <color theme="1"/>
        <rFont val="Franklin Gothic Book"/>
        <family val="2"/>
      </rPr>
      <t>Pétrole</t>
    </r>
    <r>
      <rPr>
        <sz val="11"/>
        <color theme="1"/>
        <rFont val="Franklin Gothic Book"/>
        <family val="2"/>
      </rPr>
      <t xml:space="preserve"> : Le rapport confirme que PETROSEN est soumise aux dispositions de la réglementation fiscale applicable aux sociétés commerciales, et décrit les règles de répartition des bénéfices par le biais de dividendes (p.116).
Le rapport confirme que PETROSEN n’a pas payé de dividende en 2019 (p.117).  
Le rapport fournis la valeur totale des transferts a titre de fiscalité et cotisation sociale de la part de PETROSEN, XOF700.26 millions (pp.117,145).      
</t>
    </r>
    <r>
      <rPr>
        <b/>
        <sz val="11"/>
        <color theme="1"/>
        <rFont val="Franklin Gothic Book"/>
        <family val="2"/>
      </rPr>
      <t>Mines</t>
    </r>
    <r>
      <rPr>
        <sz val="11"/>
        <color theme="1"/>
        <rFont val="Franklin Gothic Book"/>
        <family val="2"/>
      </rPr>
      <t xml:space="preserve"> :  Le rapport confirme que MIFERSO est soumise aux dispositions de la réglementation fiscale applicable aux sociétés commerciales, et décrit les règles de répartition des bénéfices par le biais de dividendes (p.80). 
Le rapport confirme que MIFERSO n'a pas payé de dividende en 2019 et fournis la valeur totale des transferts a titre de fiscalité et cotisation sociale de la part de MIFERSO, XOF 32.5 million (p.81).  
  </t>
    </r>
  </si>
  <si>
    <t>Où les règles statutaires concernant la capacité des entreprises d’État à conserver des bénéfices sont-elles présentées ?</t>
  </si>
  <si>
    <r>
      <rPr>
        <b/>
        <sz val="11"/>
        <color theme="1"/>
        <rFont val="Franklin Gothic Book"/>
        <family val="2"/>
      </rPr>
      <t>Pétrole</t>
    </r>
    <r>
      <rPr>
        <sz val="11"/>
        <color theme="1"/>
        <rFont val="Franklin Gothic Book"/>
        <family val="2"/>
      </rPr>
      <t xml:space="preserve"> : Le rapport décrit les règles concernant les dividendes (et implicitement rétention de bénéfices) de PETROSEN, avec 10% des bénéfices à titre de la constitution d’un fonds de réserve légale prescrite par la loi (p.116). 
Le rapport confirme que PETROSEN retiens les revenus issus de l’appui à la formation, l’appui à l’équipement, bonus, le loyer superficiaire et la vente de données sismique. Les montants de ces revenus sont fixés dans les contrats pétroliers et sont constatés dans les comptes de PETROSEN (p.121).
</t>
    </r>
    <r>
      <rPr>
        <sz val="11"/>
        <color rgb="FF7030A0"/>
        <rFont val="Franklin Gothic Book"/>
        <family val="2"/>
      </rPr>
      <t>La valeur des bénéfices non repartis de PETROSEN en 2019 ne sont pas fournis dans le Rapport ITIE</t>
    </r>
    <r>
      <rPr>
        <sz val="11"/>
        <color theme="1"/>
        <rFont val="Franklin Gothic Book"/>
        <family val="2"/>
      </rPr>
      <t xml:space="preserve">.      
</t>
    </r>
    <r>
      <rPr>
        <b/>
        <sz val="11"/>
        <color theme="1"/>
        <rFont val="Franklin Gothic Book"/>
        <family val="2"/>
      </rPr>
      <t>Mines</t>
    </r>
    <r>
      <rPr>
        <sz val="11"/>
        <color theme="1"/>
        <rFont val="Franklin Gothic Book"/>
        <family val="2"/>
      </rPr>
      <t xml:space="preserve"> : Le rapport décrit les règles concernant les dividendes (et implicitement rétention de bénéfices) de MIFERSO, avec 10% des bénéfices à titre de la constitution d’un fonds de réserve légale prescrite par la loi (p.80).  
</t>
    </r>
    <r>
      <rPr>
        <sz val="11"/>
        <color rgb="FF7030A0"/>
        <rFont val="Franklin Gothic Book"/>
        <family val="2"/>
      </rPr>
      <t xml:space="preserve">La valeur des bénéfices non repartis de MIFERSO en 2019 ne sont pas fournis dans le Rapport ITIE.   </t>
    </r>
    <r>
      <rPr>
        <sz val="11"/>
        <color theme="1"/>
        <rFont val="Franklin Gothic Book"/>
        <family val="2"/>
      </rPr>
      <t xml:space="preserve">   </t>
    </r>
  </si>
  <si>
    <t>Le GMP pourrait souhaiter mettre a jour la page 'Entreprise d'Etat' sur le site Internet de l'ITIE Senegal avec des informations sur les bénéfices non repartis de PETROSEN et de MIFERSO en 2019.</t>
  </si>
  <si>
    <t>Pour 2019, les états financiers de PETROSEN indiquent un résultat net de – 2 522 503 594 F, par conséquent, il n’ y a pas de répartition des bénéfices.                                                                                                                                            Pour 2019, les états financiers de MIFERSO indiquent un résultat net de – 67 644 995 F, par conséquent, il n’ y a pas de répartition des bénéfices.</t>
  </si>
  <si>
    <t xml:space="preserve"> </t>
  </si>
  <si>
    <t>Où les règles statutaires concernant les réinvestissements des entreprises d’État ?</t>
  </si>
  <si>
    <r>
      <rPr>
        <b/>
        <sz val="11"/>
        <color theme="1"/>
        <rFont val="Franklin Gothic Book"/>
        <family val="2"/>
      </rPr>
      <t>Pétrole</t>
    </r>
    <r>
      <rPr>
        <sz val="11"/>
        <color theme="1"/>
        <rFont val="Franklin Gothic Book"/>
        <family val="2"/>
      </rPr>
      <t xml:space="preserve"> : Le rapport semble indiquer (mais ne le dit pas explicitement) que PETROSEN ne peut pas retenir des bénéfices pour les réinvestir dans ses opérations : la liste de ressource principales inclus des subventions de l'État et non des bénéfices non repartis (p.116). 
</t>
    </r>
    <r>
      <rPr>
        <sz val="11"/>
        <color rgb="FF7030A0"/>
        <rFont val="Franklin Gothic Book"/>
        <family val="2"/>
      </rPr>
      <t xml:space="preserve">Les statuts de PETROSEN ne couvrent pas directement le réinvestissement de bénéfices non repartis.    </t>
    </r>
    <r>
      <rPr>
        <sz val="11"/>
        <color theme="1"/>
        <rFont val="Franklin Gothic Book"/>
        <family val="2"/>
      </rPr>
      <t xml:space="preserve">
</t>
    </r>
    <r>
      <rPr>
        <b/>
        <sz val="11"/>
        <color theme="1"/>
        <rFont val="Franklin Gothic Book"/>
        <family val="2"/>
      </rPr>
      <t>Mines</t>
    </r>
    <r>
      <rPr>
        <sz val="11"/>
        <color theme="1"/>
        <rFont val="Franklin Gothic Book"/>
        <family val="2"/>
      </rPr>
      <t xml:space="preserve"> : Le rapport semble indiquer (mais ne le dit pas explicitement) que MIFERSO ne peut pas retenir des bénéfices pour les réinvestir dans ses opérations : la liste de ressource principales inclus des subventions de l'État et non des bénéfices non repartis (p.80). 
</t>
    </r>
    <r>
      <rPr>
        <sz val="11"/>
        <color rgb="FF7030A0"/>
        <rFont val="Franklin Gothic Book"/>
        <family val="2"/>
      </rPr>
      <t>Les statuts de MIFERSO ne couvrent pas directement le réinvestissement de bénéfices non repartis.</t>
    </r>
  </si>
  <si>
    <t>Le GMP pourrait souhaiter mettre a jour la page 'Entreprise d'Etat' sur le site Internet de l'ITIE Senegal avec des informations sur les reinvestissements de PETROSEN et de MIFERSO en 2019.</t>
  </si>
  <si>
    <t>https://itie.sn/entreprises-detat/</t>
  </si>
  <si>
    <t>Où les règles statutaires concernant le financement des entreprises d’État par des tiers sont-elles présentées ?</t>
  </si>
  <si>
    <r>
      <rPr>
        <b/>
        <sz val="11"/>
        <color theme="1"/>
        <rFont val="Franklin Gothic Book"/>
        <family val="2"/>
      </rPr>
      <t>Pétrole</t>
    </r>
    <r>
      <rPr>
        <sz val="11"/>
        <color theme="1"/>
        <rFont val="Franklin Gothic Book"/>
        <family val="2"/>
      </rPr>
      <t xml:space="preserve"> : Le rapport confirme que PETROSEN peut mobiliser des ressources auprès des institutions financières, avec ou sans la garantie de l’État (p.116). 
</t>
    </r>
    <r>
      <rPr>
        <sz val="11"/>
        <color rgb="FF7030A0"/>
        <rFont val="Franklin Gothic Book"/>
        <family val="2"/>
      </rPr>
      <t>Il n'est pas clair sur la base du Rapport ITIE si PETROSEN a le droit d'émettre des actions à des tiers</t>
    </r>
    <r>
      <rPr>
        <sz val="11"/>
        <color theme="1"/>
        <rFont val="Franklin Gothic Book"/>
        <family val="2"/>
      </rPr>
      <t xml:space="preserve">.
Le rapport décrit le financement de la participation de la PETROSEN dans le projet GTA par Kosmos </t>
    </r>
    <r>
      <rPr>
        <sz val="11"/>
        <color rgb="FF7030A0"/>
        <rFont val="Franklin Gothic Book"/>
        <family val="2"/>
      </rPr>
      <t>mais note l’absence de la communication des accords de financement conclus par PETROSEN (p.117)</t>
    </r>
    <r>
      <rPr>
        <sz val="11"/>
        <color theme="1"/>
        <rFont val="Franklin Gothic Book"/>
        <family val="2"/>
      </rPr>
      <t xml:space="preserve">.   
</t>
    </r>
    <r>
      <rPr>
        <b/>
        <sz val="11"/>
        <color theme="1"/>
        <rFont val="Franklin Gothic Book"/>
        <family val="2"/>
      </rPr>
      <t>Mines</t>
    </r>
    <r>
      <rPr>
        <sz val="11"/>
        <color theme="1"/>
        <rFont val="Franklin Gothic Book"/>
        <family val="2"/>
      </rPr>
      <t xml:space="preserve"> : Le rapport inclus une recommandation que MIFERSO fournisse une explication sur les dettes et créances financières comptabilisées dans les états financiers arrêtés au 31 décembre 2019 (p.18). 
Le rapport confirme que MIFERSO peut mobiliser des ressources auprès des institutions financières, avec ou sans la garantie de l’État (p.80).  
</t>
    </r>
    <r>
      <rPr>
        <sz val="11"/>
        <color rgb="FF7030A0"/>
        <rFont val="Franklin Gothic Book"/>
        <family val="2"/>
      </rPr>
      <t>Il n'est pas clair sur la base du Rapport ITIE si MIFERSO a le droit d'émettre des actions à des tiers</t>
    </r>
    <r>
      <rPr>
        <sz val="11"/>
        <color theme="1"/>
        <rFont val="Franklin Gothic Book"/>
        <family val="2"/>
      </rPr>
      <t xml:space="preserve">. 
Le rapport liste des types de financements par l'État (subventions) et par des tiers à travers des crédits à court terme, sur la base d'une revue des états financiers de MIFERSO, </t>
    </r>
    <r>
      <rPr>
        <sz val="11"/>
        <color rgb="FF7030A0"/>
        <rFont val="Franklin Gothic Book"/>
        <family val="2"/>
      </rPr>
      <t>mais note que plus d'informations sur ces subventions et crédits n'ont pas pu être collectées (p.81)</t>
    </r>
    <r>
      <rPr>
        <sz val="11"/>
        <color theme="1"/>
        <rFont val="Franklin Gothic Book"/>
        <family val="2"/>
      </rPr>
      <t>. 
Une recommandation du rapport demande plus d'information sur des dettes et créances dans leurs états financiers 2019 et note l'absence de réponse de MIFERSO à ce jour (p.164).</t>
    </r>
  </si>
  <si>
    <t>Le GMP pourrait souhaiter mettre a jour la page 'Entreprise d'Etat' sur le site Internet de l'ITIE Senegal avec des informations sur les regles au niveau du financement par des tiers (dette et capitaux propres) de PETROSEN et de MIFERSO, ainsi que leur pratique en 2019.</t>
  </si>
  <si>
    <t xml:space="preserve"> Cf. Article 42 du statut de PETROSEN mis à jour le 03 août 2010                                   Cf. Article 41 du statut de MIFERSO</t>
  </si>
  <si>
    <t xml:space="preserve">https://itie.sn/?offshore_dl=2704                                                      https://itie.sn/?offshore_dl=2696   </t>
  </si>
  <si>
    <t>Relations financières dans la pratique</t>
  </si>
  <si>
    <t>Références au(x) portail(s) d’entreprise(s) d’État ou au(x) site(s) Internet d’entreprise(s), par exemple les références figurant dans le Rapport ITIE (ajoutez des lignes s’il y a plusieurs entreprises d’État)</t>
  </si>
  <si>
    <t>www.petrosen.sn</t>
  </si>
  <si>
    <t>Section 4.1.7 du Rapport ITIE 2019</t>
  </si>
  <si>
    <r>
      <t>Le rapport contient des références au site Internet de l’ITIE Sénégal, plutôt que les sites Internet de PETROSEN ou MIFERSO. La page sur les entreprises d’État dans le site ITIE Sénégal contient les statuts des deux entreprises ainsi que les états financiers de MIFERSO pour 2014 et 2019  et de PETROSEN pour 2014 (</t>
    </r>
    <r>
      <rPr>
        <sz val="11"/>
        <color rgb="FF7030A0"/>
        <rFont val="Franklin Gothic Book"/>
        <family val="2"/>
      </rPr>
      <t>mais pas 2019</t>
    </r>
    <r>
      <rPr>
        <sz val="11"/>
        <color theme="1"/>
        <rFont val="Franklin Gothic Book"/>
        <family val="2"/>
      </rPr>
      <t xml:space="preserve">). </t>
    </r>
  </si>
  <si>
    <t>http://www.miferso.sn/</t>
  </si>
  <si>
    <t>Section 4.2.5 du Rapport ITIE 2019</t>
  </si>
  <si>
    <r>
      <rPr>
        <b/>
        <sz val="11"/>
        <color theme="1"/>
        <rFont val="Franklin Gothic Book"/>
        <family val="2"/>
      </rPr>
      <t>Pétrole</t>
    </r>
    <r>
      <rPr>
        <sz val="11"/>
        <color theme="1"/>
        <rFont val="Franklin Gothic Book"/>
        <family val="2"/>
      </rPr>
      <t xml:space="preserve"> : Le rapport décrit le processus annuel de préparation des états financiers de PETROSEN et confirme que les états financiers de PETROSEN ne sont pas publiés (pp.117,121,171). 
</t>
    </r>
    <r>
      <rPr>
        <sz val="11"/>
        <color rgb="FF7030A0"/>
        <rFont val="Franklin Gothic Book"/>
        <family val="2"/>
      </rPr>
      <t>Le rapport note que PETROSEN n'a pas fournis ses états financiers a l'Administrateur indépendant pour le Rapport ITIE 2019 (p.117)</t>
    </r>
    <r>
      <rPr>
        <sz val="11"/>
        <color theme="1"/>
        <rFont val="Franklin Gothic Book"/>
        <family val="2"/>
      </rPr>
      <t xml:space="preserve">, même si le rapport confirme que les états financiers de PETROSEN ont été audités par un commissaire aux comptes (p.131, Annexe 4).    
</t>
    </r>
    <r>
      <rPr>
        <b/>
        <sz val="11"/>
        <color theme="1"/>
        <rFont val="Franklin Gothic Book"/>
        <family val="2"/>
      </rPr>
      <t>Mines</t>
    </r>
    <r>
      <rPr>
        <sz val="11"/>
        <color theme="1"/>
        <rFont val="Franklin Gothic Book"/>
        <family val="2"/>
      </rPr>
      <t xml:space="preserve"> : Le rapport décrit le processus annuel de préparation des états financiers de MIFERSO et confirme que les états financiers de MIFERSO ne sont pas publiés (p.80). Il semble que l'AI a eu accès aux états financiers de MIFERSO, étant donne la référence en note de bas de page (p.81). Néanmoins, les états financiers de MIFERSO pour 2019 sont publiés sur le site Internet SN-ITIE.
Le rapport note que les états financiers des deux entreprises d'état ne sont pas publics malgré le fait qu'ils soient audités (p.134), et inclus une forte recommandation de publier les rapports d’audit et les rapports annuels des deux entreprises d’État, PETROSEN et MIFERSO, sur les sites Internet respectifs (p.164).   </t>
    </r>
  </si>
  <si>
    <t xml:space="preserve">Le GMP pourrait souhaiter s'assurer que les etats financiers de PETROSEN pour 2019 soient bien publiés. </t>
  </si>
  <si>
    <t>https://www.petrosen.sn/wp-content/uploads/2021/06/ETATS-FINANCIERS-2019.pdf (EF 2019)
https://www.petrosen.sn/wp-content/uploads/2021/06/Attestation-de-Visa-EF-PETROSEN-2019-V2S.pdf (Attestation de visa des EF 2019).                                                                                                                                                    Consulté le 30 juin 2021</t>
  </si>
  <si>
    <t>Références aux états financiers audités des entreprises d’État ou des entreprises (ajoutez des lignes s’il y a plusieurs entreprises d’État)</t>
  </si>
  <si>
    <t>http://itie.sn/entreprises-detat/</t>
  </si>
  <si>
    <t>Section 4.1.7.3 Rapport ITIE 2019 Entreprises d’État et leurs transactions (pour MIFERSO)</t>
  </si>
  <si>
    <t>Non pour PETROSEN</t>
  </si>
  <si>
    <t>Participation de l’État</t>
  </si>
  <si>
    <t>Où les informations sur les participations de l’État et des entreprises d’État dans des entreprises extractives sont-elles accessibles au public ?</t>
  </si>
  <si>
    <t>Section 4.1.7 (pour MIFERSO) et Section 4.2.5 (PETROSEN) du Rapport ITIE 2019</t>
  </si>
  <si>
    <r>
      <rPr>
        <b/>
        <sz val="11"/>
        <color theme="1"/>
        <rFont val="Franklin Gothic Book"/>
        <family val="2"/>
      </rPr>
      <t>Pétrole</t>
    </r>
    <r>
      <rPr>
        <sz val="11"/>
        <color theme="1"/>
        <rFont val="Franklin Gothic Book"/>
        <family val="2"/>
      </rPr>
      <t xml:space="preserve"> : Le rapport confirme que, hormis la participation de 100% dans le capital de PETROSEN, l’État ne détient aucune participation directe ou indirecte (à travers PETROSEN) dans le capital de sociétés opérant dans le secteur amont pétrolier (pp.115,117).   
</t>
    </r>
    <r>
      <rPr>
        <b/>
        <sz val="11"/>
        <color theme="1"/>
        <rFont val="Franklin Gothic Book"/>
        <family val="2"/>
      </rPr>
      <t>Mines</t>
    </r>
    <r>
      <rPr>
        <sz val="11"/>
        <color theme="1"/>
        <rFont val="Franklin Gothic Book"/>
        <family val="2"/>
      </rPr>
      <t xml:space="preserve"> : Le rapport fournis une liste des entreprises dans lesquelles l'État détient une participation au capital (majoritaire et minoritaire), c'est à dire une entreprise détenue a majorité (MIFERSO), sept entreprises titulaires d'une concession dans lesquelles l'État détient une participation minoritaire et six entreprises titulaires de permis d'exploitation dans lesquelles l'État détient une participation minoritaire (pp.78-79). 
Le rapport confirme que l’État ne dispose pas d’autres participations directes ou indirectes (à travers MIFERSO) dans des sociétés opérant dans le secteur minier (p.79).</t>
    </r>
  </si>
  <si>
    <t>Où les informations sur les conditions rattachées aux participations de l’État et des entreprises d’État dans des entreprises extractives sont-elles accessibles au public ?</t>
  </si>
  <si>
    <r>
      <rPr>
        <b/>
        <sz val="11"/>
        <color theme="1"/>
        <rFont val="Franklin Gothic Book"/>
        <family val="2"/>
      </rPr>
      <t>Pétrole</t>
    </r>
    <r>
      <rPr>
        <sz val="11"/>
        <color theme="1"/>
        <rFont val="Franklin Gothic Book"/>
        <family val="2"/>
      </rPr>
      <t xml:space="preserve"> : Les conditions rattachées à la participation de l’État dans le capital de PETROSEN sont décrites dans le rapport (pp.116-117).
</t>
    </r>
    <r>
      <rPr>
        <b/>
        <sz val="11"/>
        <color theme="1"/>
        <rFont val="Franklin Gothic Book"/>
        <family val="2"/>
      </rPr>
      <t>Mines</t>
    </r>
    <r>
      <rPr>
        <sz val="11"/>
        <color theme="1"/>
        <rFont val="Franklin Gothic Book"/>
        <family val="2"/>
      </rPr>
      <t xml:space="preserve"> : Les conditions rattachées aux participations de l’État dans les entreprises minières sont décrites pour chaque entreprise dans laquelle l'État détient une participation au capital (pp.78-79).</t>
    </r>
  </si>
  <si>
    <t>Où les informations sur les participations de l’État et des entreprises d’État dans des projets extractifs sont-elles accessibles au public ?</t>
  </si>
  <si>
    <r>
      <rPr>
        <b/>
        <sz val="11"/>
        <color theme="1"/>
        <rFont val="Franklin Gothic Book"/>
        <family val="2"/>
      </rPr>
      <t>Pétrole</t>
    </r>
    <r>
      <rPr>
        <sz val="11"/>
        <color theme="1"/>
        <rFont val="Franklin Gothic Book"/>
        <family val="2"/>
      </rPr>
      <t xml:space="preserve"> : Le rapport décrit l'Article 9 du Code pétrolier 2019, qui donne l’État, par l’intermédiaire de la société pétrolière nationale, une participation d'au moins 10% dans le contrat pétrolier ou l’autorisation de prospection, portés par les autres cotitulaires du titre minier d’hydrocarbures, en phases d’exploration et de développement, et d’au plus 20% supplémentaires en phases de développement et d’exploitation non portés par les autres cotitulaires (p.115).  
Le rapport confirme que l'État ne détient pas de participations directes et que toutes les participations sont détenues par PETROSEN (p.115). 
Une liste de participations dans les projets pétroliers détenus par PETROSEN est inclus - 2 blocs en exploitation et 11 blocs de recherche (p.115). 
Le rapport décrit l'accord de partage de production avec Fortesa Corporation pour le bloc de Thiès en 2001 et les accords avec Kosmos et BP en 2016-2017 (pp.88-89). 
Les deux décrets prorogeant des CRPP et deux décrets d'autorisation d'exploitation ou de recherche en 2019 sont décrits (p.114).
</t>
    </r>
    <r>
      <rPr>
        <b/>
        <sz val="11"/>
        <color theme="1"/>
        <rFont val="Franklin Gothic Book"/>
        <family val="2"/>
      </rPr>
      <t>Mines</t>
    </r>
    <r>
      <rPr>
        <sz val="11"/>
        <color theme="1"/>
        <rFont val="Franklin Gothic Book"/>
        <family val="2"/>
      </rPr>
      <t xml:space="preserve"> : Le rapport décrit le rôle de MIFERSO dans le projet d’exploitation des mines de fer de Falémé (pp.82-83). </t>
    </r>
  </si>
  <si>
    <t>Où les informations sur les conditions rattachées aux participations de l’État et des entreprises d’État dans des projets extractifs sont-elles accessibles au public ?</t>
  </si>
  <si>
    <r>
      <rPr>
        <b/>
        <sz val="11"/>
        <color theme="1"/>
        <rFont val="Franklin Gothic Book"/>
        <family val="2"/>
      </rPr>
      <t>Pétrole</t>
    </r>
    <r>
      <rPr>
        <sz val="11"/>
        <color theme="1"/>
        <rFont val="Franklin Gothic Book"/>
        <family val="2"/>
      </rPr>
      <t>: Le rapport decrit les conditions rattachées aux participations des entreprises d’État dans les projets petroliers, y compris la responsabilite pour couvrir les depenses au long du cycle du projet (p.115).</t>
    </r>
  </si>
  <si>
    <t>Prêts et garanties</t>
  </si>
  <si>
    <t>Où les prêts et les garanties de prêt de l’État à des entreprises et des projets du secteur extractif sont-ils divulgués ?</t>
  </si>
  <si>
    <r>
      <rPr>
        <b/>
        <sz val="11"/>
        <color theme="1"/>
        <rFont val="Franklin Gothic Book"/>
        <family val="2"/>
      </rPr>
      <t>Pétrole</t>
    </r>
    <r>
      <rPr>
        <sz val="11"/>
        <color theme="1"/>
        <rFont val="Franklin Gothic Book"/>
        <family val="2"/>
      </rPr>
      <t xml:space="preserve"> : Le rapport note que le Trésor et PETROSEN ont été sollicités pour reporter les subventions, prêts et garanties octroyées à des entreprises opérant dans le secteur des hydrocarbures, mais que les deux structures n'ont pas déclarés de telles opérations (p.117). 
Le rapport décrit le financement de la participation de la PETROSEN dans le projet GTA par Kosmos </t>
    </r>
    <r>
      <rPr>
        <sz val="11"/>
        <color rgb="FF7030A0"/>
        <rFont val="Franklin Gothic Book"/>
        <family val="2"/>
      </rPr>
      <t>mais note qu'en l’absence de la communication des accords de financement conclus par PETROSEN, il n'a pas été possible de confirmer l'existence de garantie dans le projet GTA</t>
    </r>
    <r>
      <rPr>
        <sz val="11"/>
        <color theme="1"/>
        <rFont val="Franklin Gothic Book"/>
        <family val="2"/>
      </rPr>
      <t xml:space="preserve"> (p.117).           
</t>
    </r>
    <r>
      <rPr>
        <b/>
        <sz val="11"/>
        <color theme="1"/>
        <rFont val="Franklin Gothic Book"/>
        <family val="2"/>
      </rPr>
      <t>Mines</t>
    </r>
    <r>
      <rPr>
        <sz val="11"/>
        <color theme="1"/>
        <rFont val="Franklin Gothic Book"/>
        <family val="2"/>
      </rPr>
      <t xml:space="preserve"> : Le rapport note que le Trésor et MIFERSO ont été sollicités pour reporter les subventions, prêts et garanties octroyées à des entreprises opérant dans le secteur des hydrocarbures, mais que les deux structures n'ont pas déclarés de telles opérations (p.81).</t>
    </r>
  </si>
  <si>
    <t>Le GMP pourrait souhaiter publier une note explicative sur les termes du financement du project GTA, en particulier l'existence (ou non) et les termes de toute guarantie de l"Etat sur le projet ou le financement de PETROSEN.</t>
  </si>
  <si>
    <t>En vertu des états financiers de 2019 fournis par PETROSEN, il est mentionné : "le total des emprunts au 31/12/2019 se chiffre à FCFA 35 508 millions et est essentiellement constitué du montant  des tirages effectués par PETROSEN  pour couvrir sa participation  de 10% dans le développement du projet pétrolier de Grand Thortue Aymeyim (GTA). En effet, PETROSEN a signé  une convention d'emprunt  avec chacun de ses partenaires de BP  (66, 6667%) et KOMOS (33, 3333% pour un montant global de 435 millions USD afin de financer la phase 1 du projet de développement de GTA". Lien : https://www.petrosen.sn/wp-content/uploads/2021/06/ETATS-FINANCIERS-2019.pdf - Consulter le 30 juin 2021.</t>
  </si>
  <si>
    <t>Où les prêts et les garanties de prêt d’entreprises d’État à des entreprises et des projets du secteur extractif sont-ils divulgués ?</t>
  </si>
  <si>
    <r>
      <rPr>
        <b/>
        <sz val="11"/>
        <color theme="1"/>
        <rFont val="Franklin Gothic Book"/>
        <family val="2"/>
      </rPr>
      <t>Pétrole et mines</t>
    </r>
    <r>
      <rPr>
        <sz val="11"/>
        <color theme="1"/>
        <rFont val="Franklin Gothic Book"/>
        <family val="2"/>
      </rPr>
      <t xml:space="preserve"> : Le rapport note que le Tresor, PETROSEN et MIFERSO ont ete solicités pour reporter les subventions, prêts et garanties octroyés à des entreprises opérant dans le secteur des hydrocarbures et des mines, mais que les trois structures n'ont pas declarés de telles transactions (pp.81,117). </t>
    </r>
  </si>
  <si>
    <t>Gouvernance d’entreprise</t>
  </si>
  <si>
    <t>Où les informations sur la gouvernance des entreprises d’État sont-elles accessibles au public ?</t>
  </si>
  <si>
    <r>
      <rPr>
        <b/>
        <sz val="11"/>
        <color theme="1"/>
        <rFont val="Franklin Gothic Book"/>
        <family val="2"/>
      </rPr>
      <t>Pétrole</t>
    </r>
    <r>
      <rPr>
        <sz val="11"/>
        <color theme="1"/>
        <rFont val="Franklin Gothic Book"/>
        <family val="2"/>
      </rPr>
      <t xml:space="preserve"> : La gouvernance de la société est fixée dans les titres III et V des statuts de la PETROSEN.  
</t>
    </r>
    <r>
      <rPr>
        <b/>
        <sz val="11"/>
        <color theme="1"/>
        <rFont val="Franklin Gothic Book"/>
        <family val="2"/>
      </rPr>
      <t>Mines</t>
    </r>
    <r>
      <rPr>
        <sz val="11"/>
        <color theme="1"/>
        <rFont val="Franklin Gothic Book"/>
        <family val="2"/>
      </rPr>
      <t xml:space="preserve"> : La gouvernance de la société est fixée dans les titres III et V des statuts de la MIFERSO.</t>
    </r>
  </si>
  <si>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</si>
  <si>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</si>
  <si>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</si>
  <si>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</si>
  <si>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Déclaration ITIE</t>
  </si>
  <si>
    <t>http://itie.sn/apercu-du-secteur/</t>
  </si>
  <si>
    <t>Section 4.1.6 du Rapport ITIE 2019 pour le secteur minier</t>
  </si>
  <si>
    <t>L'apercu du setceur minier est fourni dans la section 4.1.6 du Rapport ITIE 2019, page 46
Un excellent apercu du secteur minier est également disponible sur le site internet de l'ITIE-sénégal (source indiquée). L'apercu inclut les développements les plus récents (2021), un bref historique et un résumé des principaux projets présents/passés.</t>
  </si>
  <si>
    <t>http://itie.sn/apercu-du-secteur-2/</t>
  </si>
  <si>
    <t>Section 4.2.1 du Rapport ITIE 2019 pour le secteur pétrolier</t>
  </si>
  <si>
    <t>Aperçu des principales entreprises dans le secteur extractif</t>
  </si>
  <si>
    <t>http://itie.sn/liste-des-permis-et-concessions/</t>
  </si>
  <si>
    <t>Section 4.1.7 du Rapport ITIE 2019 pour le secteur minier</t>
  </si>
  <si>
    <t>Les entreprises minières sont présentées p.76 de la section 4.1.6 du rapport ITIE 2019</t>
  </si>
  <si>
    <t>http://itie.sn/liste-des-permis/</t>
  </si>
  <si>
    <t>Les principales entreprises pétrolières ainsi que les principaux projets sont listés p.89, dans la section 4.2.1 du rapport ITIE 2019.</t>
  </si>
  <si>
    <t>Aperçu des activités d’exploration significatives</t>
  </si>
  <si>
    <t>Les activités d'exploration minières sont présentées dans la section 4.1.6 du rapport ITIE, ainsi que sur le site internet de l'ITIE Sénégal.</t>
  </si>
  <si>
    <t xml:space="preserve">Les activités d'exploration d'hydrocarbures sont décrites de facon satisfaisante dans la section 4.2.1 du rapport ITIE, ainsi que sur le site internet de l'ITIE Sénégal.  </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</si>
  <si>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</si>
  <si>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</si>
  <si>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</si>
  <si>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</si>
  <si>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t>(Codes du Système harmonisé)</t>
  </si>
  <si>
    <t>Divulgation des volumes de production</t>
  </si>
  <si>
    <t>&lt; Declaration ITIE &gt;</t>
  </si>
  <si>
    <t>http://dpee.sn/-Tableaux-de-bord-.html?lang=fr</t>
  </si>
  <si>
    <t>Section 5.4 du Rapport ITIE 2019</t>
  </si>
  <si>
    <t xml:space="preserve">Les détails de la production minière sont indiquées dans le rapport ITIE p.14-15 et page 151-152, ventilés par matière première dans le tableau 8 et par projet dans le tableau 9. Le portail de données ouvertes de l'ITIE Sénégal publie également les chiffres de production, mais ventilés par matière première uniquement.
La production pétrolière et gazière (gaz naturel uniquement) est quant à elle indiquée p.14, pour le seul projet en production, Diender. Le rapport ITIE consacre également un bref passage à la production artisanale (section 5.3.5).
</t>
  </si>
  <si>
    <t>Divulgation des valeurs de production</t>
  </si>
  <si>
    <t>Les valeurs de production sont indiquées aux mêmes pages que les volumes de production, avec un niveau de détail et de désagrégation identique.</t>
  </si>
  <si>
    <t>Or (7108), volume</t>
  </si>
  <si>
    <t>oz</t>
  </si>
  <si>
    <t>Gaz naturel (2711), volume</t>
  </si>
  <si>
    <t>Sm3</t>
  </si>
  <si>
    <t>Phosphates de calcium naturels (2510), volume</t>
  </si>
  <si>
    <t>Tonnes</t>
  </si>
  <si>
    <t>Argent (7106), volume</t>
  </si>
  <si>
    <t>Argile (2509), volume</t>
  </si>
  <si>
    <t>Calcaire (2521), volume</t>
  </si>
  <si>
    <t>Autres (2617), volume</t>
  </si>
  <si>
    <t>Acide Phosphorique, volume</t>
  </si>
  <si>
    <t>Acide Phosphorique, valeur</t>
  </si>
  <si>
    <t>Autres argiles (2508), volume</t>
  </si>
  <si>
    <t>Attapulgite, volume</t>
  </si>
  <si>
    <t>Autres argiles (2508), valeur</t>
  </si>
  <si>
    <t>Attapulgite, valeur</t>
  </si>
  <si>
    <t>Granite (2516), volume</t>
  </si>
  <si>
    <t>Basalte, volume</t>
  </si>
  <si>
    <t>Granite (2516), valeur</t>
  </si>
  <si>
    <t>Basalte, valeur</t>
  </si>
  <si>
    <t>Engrais chimiques, volume</t>
  </si>
  <si>
    <t>Engrais chimiques, valeur</t>
  </si>
  <si>
    <t>Fer (2601), volume</t>
  </si>
  <si>
    <t>Latérite, volume</t>
  </si>
  <si>
    <t>Latérite, valeur</t>
  </si>
  <si>
    <t>Titane (2614), volume</t>
  </si>
  <si>
    <t>Leucoxene, volume</t>
  </si>
  <si>
    <t>Leucoxene, valeur</t>
  </si>
  <si>
    <t>Marne, volume</t>
  </si>
  <si>
    <t>Marne, valeur</t>
  </si>
  <si>
    <t>Medium Grade Zircon Sands, volume</t>
  </si>
  <si>
    <t>Medium Grade Zircon Sands, valeur</t>
  </si>
  <si>
    <t>Rutile, volume</t>
  </si>
  <si>
    <t>Rutile, valeur</t>
  </si>
  <si>
    <t>Niobium, Vanadium, Zirconium (2615), volume</t>
  </si>
  <si>
    <t>Zircon premium, volume</t>
  </si>
  <si>
    <t>Niobium, Vanadium, Zirconium (2615), valeur</t>
  </si>
  <si>
    <t>Zircon premium, valeur</t>
  </si>
  <si>
    <t>Zircon standard, volume</t>
  </si>
  <si>
    <t>Zircon standard, valeur</t>
  </si>
  <si>
    <t>Ilménite 54, volume</t>
  </si>
  <si>
    <t>Ilménite 54, valeur</t>
  </si>
  <si>
    <t>Ilménite 56, volume</t>
  </si>
  <si>
    <t>Ilménite 56, valeur</t>
  </si>
  <si>
    <t>Ilménite 58, volume</t>
  </si>
  <si>
    <t>Ilménite 58, valeur</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</si>
  <si>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</si>
  <si>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</si>
  <si>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</si>
  <si>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Pleinement respectée/dépassée</t>
  </si>
  <si>
    <t>L’Exigence 3.3 s’applique-t-elle au cours de la période sous revue ?</t>
  </si>
  <si>
    <t>Oui/Non</t>
  </si>
  <si>
    <t>Divulgation des volumes des exportations</t>
  </si>
  <si>
    <t>https://www.ansd.sn/index.php?option=com_ansd&amp;view=titrepublication&amp;id=11&amp;Itemid=304</t>
  </si>
  <si>
    <t>Section 5.5 du Rapport ITIE 2019</t>
  </si>
  <si>
    <t>Les volumes d'exportation sont détaillées p.154-155 du rapport ITIE 2019, désagrégées par projet, matière première, et pays de destination. Il est à noter que seul le secteur minier est concerné par l'export, le secteur gazier au Sénégal ne produit qu'à destination du marché domestique. Les volumes d'exportations sont également systématiquement divulgués sur le site de l'ANSD (https://www.ansd.sn/index.php?option=com_ansd&amp;view=titrepublication&amp;id=11&amp;Itemid=304), mais à un degré de sophistication inférieur au rapport ITIE.</t>
  </si>
  <si>
    <t>Divulgation des valeurs des exportations</t>
  </si>
  <si>
    <t>Les valeurs d'exportations sont renseignées p.154-155 du rapport ITIE 2019, également désagrégées par projet, matière première et pays de destination. Les valeurs d'exportations semblent également systématiquement divulgués sur le site de l'ANSD (https://www.ansd.sn/index.php?option=com_ansd&amp;view=titrepublication&amp;id=11&amp;Itemid=304), mais à un degré de sophistication inférieur au rapport ITIE.</t>
  </si>
  <si>
    <t>Cailloux (2517), volume</t>
  </si>
  <si>
    <t>Ciment Portland (2523), volume</t>
  </si>
  <si>
    <t>Sables naturels (2505), volume</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</si>
  <si>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</si>
  <si>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</si>
  <si>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</si>
  <si>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</si>
  <si>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Section 4.2.7 du Rapport ITIE 2019</t>
  </si>
  <si>
    <t>Les flux de revenus sont correctement présentés dans le rapport ITIE, sections 5.1.3 et 4.2.7 du rapport ITIE 2019. Aucun ne semble être omis.</t>
  </si>
  <si>
    <t>Les décisions du Groupe multipartite sur le seuil de matérialité pour les flux de revenus sont-elles accessibles au public ?</t>
  </si>
  <si>
    <t>http://itie.sn/rapport-itie-2019/URL</t>
  </si>
  <si>
    <t>Section 3.1.3 Rapport ITIE 2019</t>
  </si>
  <si>
    <t>Les minutes de la réunion consacrées aux décisions du Comité National ITIE-Sénégal du 30 mars 2020 sont disponibles sous format pdf sur le site internet de l'ITIE-Sénégal: http://itie.sn/wp-content/uploads/2020/06/CR-1-2020-R%C3%A9union-GMP-28-F%C3%A9vrier-2020.pdf. Cette réunion concernait explicitement les décisions de matérialité et de périmètre pour l'année 2019. Un résumé des discussions est également disponible dans le rapport ITIE 2019, section 3.1.3.3.</t>
  </si>
  <si>
    <t>Les décisions du Groupe multipartite sur le seuil de matérialité pour les entreprises sont-elles accessibles au public ?</t>
  </si>
  <si>
    <t>Les flux de revenus considérés comme significatifs sont-ils répertoriés et décrits publiquement ?</t>
  </si>
  <si>
    <t>Section 3.1.3 et Annexe 11 Rapport ITIE 2019</t>
  </si>
  <si>
    <t>Les flux de revenus provenant du secteur extractif sont correctement décrits dans le rapport ITIE, page 24-25-26 pour les secteurs gazier et minier.</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</si>
  <si>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</si>
  <si>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Section 3.1.3.3 Rapport ITIE 2019</t>
  </si>
  <si>
    <t>Aucun flux de revenu ne semble avoir été exclus</t>
  </si>
  <si>
    <t>Le Groupe multipartite a-t-il identifié les entreprises qui versent des paiements significatifs ?</t>
  </si>
  <si>
    <t>Section 3.1.3.1 Rapport ITIE 2019</t>
  </si>
  <si>
    <t>Les entreprises versant des revenus significatifs semblent être correctement identifiées dans le rapport ITIE 2019, section 3.1.3.1, tableau 13 pour le secteur gazier et tableau 14 pour le secteur minier. Une vue d'ensemble est également disponible dans le feuillet des entités déclarantes (4.1) du Modèle de Transparence.</t>
  </si>
  <si>
    <t>Toutes les entreprises aux revenus significatifs ont-elles pleinement déclaré tous les paiements conformément à la définition de la matérialité ?</t>
  </si>
  <si>
    <t>Sections 3.3.1 et 3.3.2 Rapport ITIE 2019</t>
  </si>
  <si>
    <t>Tous les paiements des entreprises matérielles semblent correctement déclarés. Les flux en nature sont divulgués section 3.3.1 du rapport ITIE, les flux en numéraires section 3.3.2.</t>
  </si>
  <si>
    <t>Le Groupe multipartite a-t-il identifié les entités de l’État qui reçoivent des revenus significatifs ?</t>
  </si>
  <si>
    <t>Section 3.1.3.2 Rapport ITIE 2019</t>
  </si>
  <si>
    <t>Les agences récipendaires des revenus extractifs semblent être correctement identifiées dans le rapport ITIE 2019, section 3.1.3.2. Une vue d'ensemble est également disponible dans le feuillet des entités déclarantes (4.1) du Modèle de Transparence.</t>
  </si>
  <si>
    <t>Toutes les entreprises aux revenus significatifs ont-elles pleinement déclaré tous les montants reçus conformément à la définition de la matérialité ?</t>
  </si>
  <si>
    <t>Après vérification, chaque entreprise du périmètre semblent avoir déclaré la totalité de ses paiements au gouvernement. Le total par compagnie coïncide avec le total par flux de revenus après réconciliation. Aucune omission n'est mentionnée.</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</si>
  <si>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</si>
  <si>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La déclaration unilatérale du gouvernement couvrant tous les revenus, y compris ceux  non significatifs est disponible dans le rapport ITIE 2019. Le détail est ventilé par flux de revenus et par entreprise, dans l'annexe 17 du rapport.</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</si>
  <si>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</si>
  <si>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Aucune entreprise ou organisme d'Etat n'a omis de founir son formulaire de déclaration. Il n'est pas fait mention d'omission de certains revenus d'une quelconque entité.</t>
  </si>
  <si>
    <t>Couverture du rapprochement</t>
  </si>
  <si>
    <t>Calcul automatique utilisant le total des revenus du gouvernement et le total des données par entreprise</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</si>
  <si>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</si>
  <si>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t>Certaines oui</t>
  </si>
  <si>
    <t>Consulter les sites des grands projets sur www.itie.sn</t>
  </si>
  <si>
    <r>
      <t xml:space="preserve">Selon le récapitulatif du feuillet 4.1 Entités déclarantes, toutes les entreprises ont publié leur Etats financiers pour 2019, à l'exception de:
-Kosmos Energy Investments Senegal Limited (Kosmos)
-African Investment Group SA (AIG SA)
-Compagnie Générale d'Exploitation de Carrière (COGECA)
-PETROSEN
</t>
    </r>
    <r>
      <rPr>
        <sz val="11"/>
        <color rgb="FF002060"/>
        <rFont val="Franklin Gothic Book"/>
        <family val="2"/>
      </rPr>
      <t>Cependant, il serait bénéfique pour l'accès en général du public de fournir un lien direct vers les Etats financiers des entreprises, via le tableau de données résumées par exemple.</t>
    </r>
  </si>
  <si>
    <r>
      <rPr>
        <b/>
        <sz val="11"/>
        <color rgb="FF000000"/>
        <rFont val="Franklin Gothic Book"/>
        <family val="2"/>
      </rPr>
      <t xml:space="preserve">#4.1 (Entités déclarantes) </t>
    </r>
    <r>
      <rPr>
        <sz val="11"/>
        <color rgb="FF000000"/>
        <rFont val="Franklin Gothic Book"/>
        <family val="2"/>
      </rPr>
      <t xml:space="preserve">couvre les entités déclarantes (agences gouvernementales, entreprises et projets) et les informations associées. </t>
    </r>
  </si>
  <si>
    <r>
      <t>1. Veuillez démarrer par le premier cadre (</t>
    </r>
    <r>
      <rPr>
        <b/>
        <i/>
        <sz val="11"/>
        <color theme="1"/>
        <rFont val="Franklin Gothic Book"/>
        <family val="2"/>
      </rPr>
      <t>Liste des entités de l’État déclarantes</t>
    </r>
    <r>
      <rPr>
        <i/>
        <sz val="11"/>
        <color theme="1"/>
        <rFont val="Franklin Gothic Book"/>
        <family val="2"/>
      </rPr>
      <t>), avec le nom de chaque agence gouvernementale déclarante</t>
    </r>
  </si>
  <si>
    <r>
      <t xml:space="preserve">2. Remplissez la ligne </t>
    </r>
    <r>
      <rPr>
        <b/>
        <i/>
        <sz val="11"/>
        <color theme="1"/>
        <rFont val="Franklin Gothic Book"/>
        <family val="2"/>
      </rPr>
      <t>Identifiant d’entreprise</t>
    </r>
    <r>
      <rPr>
        <i/>
        <sz val="11"/>
        <color theme="1"/>
        <rFont val="Franklin Gothic Book"/>
        <family val="2"/>
      </rPr>
      <t xml:space="preserve">. </t>
    </r>
  </si>
  <si>
    <r>
      <t xml:space="preserve">3. Remplissez la </t>
    </r>
    <r>
      <rPr>
        <b/>
        <i/>
        <sz val="11"/>
        <color theme="1"/>
        <rFont val="Franklin Gothic Book"/>
        <family val="2"/>
      </rPr>
      <t>liste des entreprises déclarantes,</t>
    </r>
    <r>
      <rPr>
        <i/>
        <sz val="11"/>
        <color theme="1"/>
        <rFont val="Franklin Gothic Book"/>
        <family val="2"/>
      </rPr>
      <t xml:space="preserve"> en commençant par la première colonne « Nom complet de l’entreprise ». </t>
    </r>
  </si>
  <si>
    <r>
      <rPr>
        <i/>
        <sz val="11"/>
        <color theme="1"/>
        <rFont val="Franklin Gothic Book"/>
        <family val="2"/>
      </rPr>
      <t xml:space="preserve">4. Remplissez la </t>
    </r>
    <r>
      <rPr>
        <b/>
        <i/>
        <sz val="11"/>
        <color theme="1"/>
        <rFont val="Franklin Gothic Book"/>
        <family val="2"/>
      </rPr>
      <t>liste des projets à déclarer,</t>
    </r>
    <r>
      <rPr>
        <i/>
        <sz val="11"/>
        <color theme="1"/>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</si>
  <si>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</si>
  <si>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</si>
  <si>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</si>
  <si>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</si>
  <si>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</si>
  <si>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</si>
  <si>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</si>
  <si>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Total déclaré</t>
  </si>
  <si>
    <t>Direction Générale des Douanes (DGD)</t>
  </si>
  <si>
    <t>Administration centrale</t>
  </si>
  <si>
    <t>Société des Pétroles du Sénégal (PETROSEN)</t>
  </si>
  <si>
    <t>Société publique financière et Entreprise d'Etat</t>
  </si>
  <si>
    <t>Direction des Eaux, Forêts, Chasses et Conservation des Sols (DEFCCS)</t>
  </si>
  <si>
    <t>Direction des Mines et de la Géologie (DMG)</t>
  </si>
  <si>
    <t>Direction Générale de la Comptabilité Publique et du Trésor (DGCPT)</t>
  </si>
  <si>
    <t>Autres bénéficiaires (paiements environnementaux)</t>
  </si>
  <si>
    <t>Autre</t>
  </si>
  <si>
    <t>Direction Générale des Impôts et des Domaines (DGID)</t>
  </si>
  <si>
    <t>Caisse de Sécurité Sociale (CSS)</t>
  </si>
  <si>
    <t>Institution de Prévoyance Retraite du Sénégal (IPRES)</t>
  </si>
  <si>
    <t>Administration d'Etat fédéré</t>
  </si>
  <si>
    <t>Autres bénéficiaires (paiements sociaux)</t>
  </si>
  <si>
    <t>Direction de l'Environnement et des Etablissements Classés (DEEC)</t>
  </si>
  <si>
    <t>Liste des entreprises déclarantes</t>
  </si>
  <si>
    <t>Identifiants d’entreprise</t>
  </si>
  <si>
    <t>Exemple : N° NINEA</t>
  </si>
  <si>
    <t>Registre de Commerce et du Crédit Mobilier (RCCM)</t>
  </si>
  <si>
    <t>Si possible, indiquer le lien vers le registre ou l’entité</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</si>
  <si>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</si>
  <si>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</si>
  <si>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</si>
  <si>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</si>
  <si>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</si>
  <si>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</si>
  <si>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</si>
  <si>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</si>
  <si>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http://www.petrosen.sn/</t>
  </si>
  <si>
    <t>Fortesa International Senegal (Fortesa)</t>
  </si>
  <si>
    <t>Privée</t>
  </si>
  <si>
    <t>Capricorn Senegal Limited (Capricorn)</t>
  </si>
  <si>
    <t>4888056 2G2</t>
  </si>
  <si>
    <t>https://www.cairnenergy.com/</t>
  </si>
  <si>
    <t>Kosmos Energy Investments Senegal Limited (Kosmos)</t>
  </si>
  <si>
    <t>005251822 2G2</t>
  </si>
  <si>
    <t>https://www.kosmosenergy.com/senegal/</t>
  </si>
  <si>
    <t>N/a</t>
  </si>
  <si>
    <t>Oranto Petroleum (Oranto)</t>
  </si>
  <si>
    <t>TOTAL E&amp;P Senegal (TOTAL E&amp;P)</t>
  </si>
  <si>
    <t>https://www.total.sn/</t>
  </si>
  <si>
    <t>BP SENEGAL INVESTMENTS LIMITED (BP SENEGAL)</t>
  </si>
  <si>
    <t>006420509 2A2</t>
  </si>
  <si>
    <t>https://www.bp.com/</t>
  </si>
  <si>
    <t>Woodside Energy Senegal (Woodside)</t>
  </si>
  <si>
    <t>https://www.woodside.com.au/fr/our-business/s%C3%A9n%C3%A9gal</t>
  </si>
  <si>
    <t>La Société des Mines de Fer du Sénégal Oriental (MIFERSO)</t>
  </si>
  <si>
    <t>0023896 2G3</t>
  </si>
  <si>
    <t>Minier</t>
  </si>
  <si>
    <t>Fer</t>
  </si>
  <si>
    <t>Oui http://itie.sn/wp-content/uploads/2020/12/ETATS-FINANCIERS-2019-Certifi%C3%A9s.pdf</t>
  </si>
  <si>
    <t>Société de Commercialisation du Ciment (SOCOCIM)</t>
  </si>
  <si>
    <t>0016627 2G3</t>
  </si>
  <si>
    <t>Calcaire, Marne</t>
  </si>
  <si>
    <t>http://www.sococim.com/SOCOCIM-INDUSTRIES</t>
  </si>
  <si>
    <t>Sabodala Gold Operations (SGO)</t>
  </si>
  <si>
    <t>2850023 2G3</t>
  </si>
  <si>
    <t>Or</t>
  </si>
  <si>
    <t>http://www.sabodalagold.com/Home/default.aspx</t>
  </si>
  <si>
    <t>Ciments du Sahel (CDS)</t>
  </si>
  <si>
    <t>0325995 2G3</t>
  </si>
  <si>
    <t>Calcaire, Argile, Latérite</t>
  </si>
  <si>
    <t>http://www.lescimentsdusahel.net/</t>
  </si>
  <si>
    <t>Grande Côte Opérations (GCO)</t>
  </si>
  <si>
    <t>002849258 2G3</t>
  </si>
  <si>
    <t xml:space="preserve"> Minéraux lourds</t>
  </si>
  <si>
    <t>https://gco.eramet.com/</t>
  </si>
  <si>
    <t>Société Sénégalaise des Phosphates de Thiès (SSPT)</t>
  </si>
  <si>
    <t>000028797 2G3</t>
  </si>
  <si>
    <t>Attapulgites, Phosphates</t>
  </si>
  <si>
    <t>https://www.tolsa.com/fr/home-fr/</t>
  </si>
  <si>
    <t>Industries Chimiques du Sénégal (ICS)</t>
  </si>
  <si>
    <t>000022955/2G3</t>
  </si>
  <si>
    <t>Phosphates</t>
  </si>
  <si>
    <t>http://www.ics.sn/</t>
  </si>
  <si>
    <t>Dangote Industries Sénégal SA (DANGOTE)</t>
  </si>
  <si>
    <t>002707208 2G3</t>
  </si>
  <si>
    <t>Argile, Calcaire, Latérite</t>
  </si>
  <si>
    <t>https://www.dangotecement.com/operations/senegal/</t>
  </si>
  <si>
    <t>Petowal Mining Company SA (PMC SA)</t>
  </si>
  <si>
    <t>005844700 2G3</t>
  </si>
  <si>
    <t>Or, Argent</t>
  </si>
  <si>
    <t>Société Minière de la Vallée du fleuve Sénégal (SOMIVA)</t>
  </si>
  <si>
    <t>004475142 2G3</t>
  </si>
  <si>
    <t>Agem Sénégal Exploration SUARL (AGEM)</t>
  </si>
  <si>
    <t>004151750 2G2</t>
  </si>
  <si>
    <t>Sabodala Mining Company (SMC)</t>
  </si>
  <si>
    <t>002464410 2G2</t>
  </si>
  <si>
    <t>http://www.sabodalagold.com/A-Propos/Nos-Entreprises/default.aspx</t>
  </si>
  <si>
    <t>Sephos Senegal SA (SEPHOS SA)</t>
  </si>
  <si>
    <t>004013041 2G3</t>
  </si>
  <si>
    <t>G-PHOS SA (G-PHOS SA)</t>
  </si>
  <si>
    <t>African Investment Group SA (AIG SA)</t>
  </si>
  <si>
    <t>004507995 2G3</t>
  </si>
  <si>
    <t>Phosphates,  Minéraux lourds</t>
  </si>
  <si>
    <t>https://www.africainvestmentgroup.co.uk/</t>
  </si>
  <si>
    <t>Compagnie Générale d'Exploitation de Carrière (COGECA)</t>
  </si>
  <si>
    <t>Basalte, calcaire</t>
  </si>
  <si>
    <t>Gécamines (GECAMINES)</t>
  </si>
  <si>
    <t>Basalte</t>
  </si>
  <si>
    <t>https://www.gecamines.cd/</t>
  </si>
  <si>
    <t>Société pour le Développement de l'Industrie, du Tourisme et de l'Habitat au Sénégal (SODEVIT)</t>
  </si>
  <si>
    <t>Calcaire</t>
  </si>
  <si>
    <t>Il est possible d’ajouter de nouvelles lignes selon les besoins : cliquez avec le bouton droit de la souris sur le numéro de ligne à gauche et sélectionnez « Insérer »</t>
  </si>
  <si>
    <t>&lt;Utiliser l’identifiant d’entité juridique s’il est disponible&gt;</t>
  </si>
  <si>
    <t>&lt;URL&gt;</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</si>
  <si>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</si>
  <si>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</si>
  <si>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</si>
  <si>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</si>
  <si>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</si>
  <si>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</si>
  <si>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</si>
  <si>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</si>
  <si>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</si>
  <si>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</si>
  <si>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Alloukagne</t>
  </si>
  <si>
    <t>Attapulgite</t>
  </si>
  <si>
    <t>Production</t>
  </si>
  <si>
    <t>Bandia</t>
  </si>
  <si>
    <t>Calcaire (2521)</t>
  </si>
  <si>
    <t>Bargny</t>
  </si>
  <si>
    <t>Marne</t>
  </si>
  <si>
    <t>Diack</t>
  </si>
  <si>
    <t>Diack/Bandia</t>
  </si>
  <si>
    <t>Diender</t>
  </si>
  <si>
    <t>Gaz naturel (2711)</t>
  </si>
  <si>
    <t>Nm3</t>
  </si>
  <si>
    <t>Diogo</t>
  </si>
  <si>
    <t>Ilménite 54</t>
  </si>
  <si>
    <t>Ilménite 56</t>
  </si>
  <si>
    <t>Ilménite 58</t>
  </si>
  <si>
    <t>Leucoxene</t>
  </si>
  <si>
    <t>Medium Grade Zircon Sands</t>
  </si>
  <si>
    <t>Rutile</t>
  </si>
  <si>
    <t>Zircon premium</t>
  </si>
  <si>
    <t>Zircon standard</t>
  </si>
  <si>
    <t>Kirene</t>
  </si>
  <si>
    <t>Argile (2509)</t>
  </si>
  <si>
    <t>Latérite</t>
  </si>
  <si>
    <t>LamLam</t>
  </si>
  <si>
    <t>Phosphates de calcium naturels (2510)</t>
  </si>
  <si>
    <t>Mako</t>
  </si>
  <si>
    <t>Argent (7106)</t>
  </si>
  <si>
    <t>Onces</t>
  </si>
  <si>
    <t>Or (7108)</t>
  </si>
  <si>
    <t>Matam</t>
  </si>
  <si>
    <t>Pout</t>
  </si>
  <si>
    <t>Sabodala</t>
  </si>
  <si>
    <t>Tobène</t>
  </si>
  <si>
    <t>Acide Phosphorique</t>
  </si>
  <si>
    <t>Engrais chimiques</t>
  </si>
  <si>
    <t>&lt;Sélectionner l’unité&gt;</t>
  </si>
  <si>
    <t>&lt; XXX &gt;</t>
  </si>
  <si>
    <r>
      <rPr>
        <b/>
        <sz val="11"/>
        <color theme="1"/>
        <rFont val="Franklin Gothic Book"/>
        <family val="2"/>
      </rPr>
      <t>Pour la dernière version de modèle de données résumées, voir le site</t>
    </r>
    <r>
      <rPr>
        <b/>
        <sz val="11"/>
        <color rgb="FF000000"/>
        <rFont val="Franklin Gothic Book"/>
        <family val="2"/>
      </rPr>
      <t xml:space="preserve"> </t>
    </r>
    <r>
      <rPr>
        <b/>
        <u/>
        <sz val="11"/>
        <color rgb="FF188FBB"/>
        <rFont val="Franklin Gothic Book"/>
        <family val="2"/>
      </rPr>
      <t>https://eiti.org/fr/document/modele-donnees-resumees-itie</t>
    </r>
  </si>
  <si>
    <r>
      <rPr>
        <b/>
        <sz val="11"/>
        <color rgb="FF000000"/>
        <rFont val="Franklin Gothic Book"/>
        <family val="2"/>
      </rPr>
      <t>Soumettez-vous vos commentaires ou signalez un conflit dans les données !</t>
    </r>
    <r>
      <rPr>
        <b/>
        <sz val="11"/>
        <color rgb="FF000000"/>
        <rFont val="Franklin Gothic Book"/>
        <family val="2"/>
      </rPr>
      <t xml:space="preserve"> </t>
    </r>
    <r>
      <rPr>
        <b/>
        <sz val="11"/>
        <color theme="1"/>
        <rFont val="Franklin Gothic Book"/>
        <family val="2"/>
      </rPr>
      <t>Envoyez-nous un courriel à l’adresse</t>
    </r>
    <r>
      <rPr>
        <b/>
        <sz val="11"/>
        <color rgb="FF000000"/>
        <rFont val="Franklin Gothic Book"/>
        <family val="2"/>
      </rPr>
      <t xml:space="preserve"> </t>
    </r>
    <r>
      <rPr>
        <b/>
        <u/>
        <sz val="11"/>
        <color rgb="FF188FBB"/>
        <rFont val="Franklin Gothic Book"/>
        <family val="2"/>
      </rPr>
      <t>data@eiti.org</t>
    </r>
  </si>
  <si>
    <r>
      <t xml:space="preserve">Adresse : </t>
    </r>
    <r>
      <rPr>
        <b/>
        <sz val="11"/>
        <color rgb="FF165B89"/>
        <rFont val="Franklin Gothic Book"/>
        <family val="2"/>
      </rPr>
      <t>Rådhusgata 26, 0151 Oslo, Norvège</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 </t>
    </r>
    <r>
      <rPr>
        <b/>
        <sz val="11"/>
        <color rgb="FF165B89"/>
        <rFont val="Franklin Gothic Book"/>
        <family val="2"/>
      </rPr>
      <t>Postboks 340 Sentrum, 0101 Oslo, Norvège</t>
    </r>
  </si>
  <si>
    <t>Summary data template</t>
  </si>
  <si>
    <r>
      <rPr>
        <b/>
        <sz val="11"/>
        <color rgb="FF000000"/>
        <rFont val="Franklin Gothic Book"/>
        <family val="2"/>
      </rPr>
      <t xml:space="preserve">#4.1 (Recettes gouvernementales) </t>
    </r>
    <r>
      <rPr>
        <sz val="11"/>
        <color rgb="FF000000"/>
        <rFont val="Franklin Gothic Book"/>
        <family val="2"/>
      </rPr>
      <t>contient des données complètes sur les revenus gouvernementaux par flux de revenus, selon la classification du Manuel de statistiques de finances publiques.</t>
    </r>
  </si>
  <si>
    <r>
      <t xml:space="preserve">1. Saisissez le nom de tous les </t>
    </r>
    <r>
      <rPr>
        <b/>
        <i/>
        <sz val="11"/>
        <color theme="1"/>
        <rFont val="Franklin Gothic Book"/>
        <family val="2"/>
      </rPr>
      <t>flux de revenus</t>
    </r>
    <r>
      <rPr>
        <i/>
        <sz val="11"/>
        <color theme="1"/>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</si>
  <si>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theme="1"/>
        <rFont val="Franklin Gothic Book"/>
        <family val="2"/>
      </rPr>
      <t>2. Saisissez le nom de l’</t>
    </r>
    <r>
      <rPr>
        <b/>
        <i/>
        <sz val="11"/>
        <color rgb="FF000000"/>
        <rFont val="Franklin Gothic Book"/>
        <family val="2"/>
      </rPr>
      <t>entité</t>
    </r>
    <r>
      <rPr>
        <i/>
        <sz val="11"/>
        <color rgb="FF000000"/>
        <rFont val="Franklin Gothic Book"/>
        <family val="2"/>
      </rPr>
      <t xml:space="preserve"> </t>
    </r>
    <r>
      <rPr>
        <b/>
        <i/>
        <sz val="11"/>
        <color rgb="FF000000"/>
        <rFont val="Franklin Gothic Book"/>
        <family val="2"/>
      </rPr>
      <t>de l’État bénéficiaire.</t>
    </r>
  </si>
  <si>
    <r>
      <rPr>
        <i/>
        <sz val="11"/>
        <color theme="1"/>
        <rFont val="Franklin Gothic Book"/>
        <family val="2"/>
      </rPr>
      <t xml:space="preserve">3. Choisissez le </t>
    </r>
    <r>
      <rPr>
        <b/>
        <i/>
        <sz val="11"/>
        <color rgb="FF000000"/>
        <rFont val="Franklin Gothic Book"/>
        <family val="2"/>
      </rPr>
      <t>Secteur</t>
    </r>
    <r>
      <rPr>
        <i/>
        <sz val="11"/>
        <color rgb="FF000000"/>
        <rFont val="Franklin Gothic Book"/>
        <family val="2"/>
      </rPr>
      <t xml:space="preserve"> et la </t>
    </r>
    <r>
      <rPr>
        <b/>
        <i/>
        <sz val="11"/>
        <color rgb="FF000000"/>
        <rFont val="Franklin Gothic Book"/>
        <family val="2"/>
      </rPr>
      <t>Classification du cadre statistique des finances publiques</t>
    </r>
    <r>
      <rPr>
        <i/>
        <sz val="11"/>
        <color rgb="FF000000"/>
        <rFont val="Franklin Gothic Book"/>
        <family val="2"/>
      </rPr>
      <t xml:space="preserve"> auxquels ces revenus s’appliquent. Utilisez les instructions fournies dans le </t>
    </r>
    <r>
      <rPr>
        <i/>
        <u/>
        <sz val="11"/>
        <color rgb="FF000000"/>
        <rFont val="Franklin Gothic Book"/>
        <family val="2"/>
      </rPr>
      <t xml:space="preserve">Cadre statistique des finances publiques pour la déclaration ITIE. </t>
    </r>
    <r>
      <rPr>
        <sz val="11"/>
        <color rgb="FF000000"/>
        <rFont val="Franklin Gothic Book"/>
        <family val="2"/>
      </rPr>
      <t>Si un flux de revenus ne peut pas être désagrégé par secteur, sélectionnez « Autre ».</t>
    </r>
  </si>
  <si>
    <r>
      <rPr>
        <i/>
        <sz val="11"/>
        <color theme="1"/>
        <rFont val="Franklin Gothic Book"/>
        <family val="2"/>
      </rPr>
      <t>4.</t>
    </r>
    <r>
      <rPr>
        <i/>
        <sz val="11"/>
        <color theme="1"/>
        <rFont val="Franklin Gothic Book"/>
        <family val="2"/>
      </rPr>
      <t xml:space="preserve"> </t>
    </r>
    <r>
      <rPr>
        <i/>
        <sz val="11"/>
        <color theme="1"/>
        <rFont val="Franklin Gothic Book"/>
        <family val="2"/>
      </rPr>
      <t xml:space="preserve">Dans la colonne </t>
    </r>
    <r>
      <rPr>
        <b/>
        <i/>
        <sz val="11"/>
        <color rgb="FF000000"/>
        <rFont val="Franklin Gothic Book"/>
        <family val="2"/>
      </rPr>
      <t>Valeur des revenus</t>
    </r>
    <r>
      <rPr>
        <i/>
        <sz val="11"/>
        <color rgb="FF000000"/>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</si>
  <si>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</si>
  <si>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</si>
  <si>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</si>
  <si>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</si>
  <si>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t>Exigence ITIE 5.1.b </t>
    </r>
    <r>
      <rPr>
        <i/>
        <sz val="11"/>
        <color rgb="FF000000"/>
        <rFont val="Franklin Gothic Book"/>
        <family val="2"/>
      </rPr>
      <t>: Classification des revenus</t>
    </r>
  </si>
  <si>
    <r>
      <t>Exigence ITIE 4.1.d </t>
    </r>
    <r>
      <rPr>
        <b/>
        <i/>
        <sz val="11"/>
        <color rgb="FF000000"/>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</si>
  <si>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</si>
  <si>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</si>
  <si>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</si>
  <si>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</si>
  <si>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</si>
  <si>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</si>
  <si>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</si>
  <si>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</si>
  <si>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</si>
  <si>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Droits de douane et autres droits d’importation (1151E)</t>
  </si>
  <si>
    <t>Amendes, pénalités et redressements douaniers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</si>
  <si>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</si>
  <si>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Transferts obligatoires à l’État (infrastructures et autres éléments) (1415E4)</t>
  </si>
  <si>
    <t xml:space="preserve">Appui à la formation </t>
  </si>
  <si>
    <t>Appui à l'équipement</t>
  </si>
  <si>
    <t>Appui institutionnel</t>
  </si>
  <si>
    <t>Direction des Eaux, Forêts, Chasses et Conservation des Sols (DEFC)</t>
  </si>
  <si>
    <t>Direction des Mines et de la Géologie (DGM)</t>
  </si>
  <si>
    <t>Autres impôts payés par les entreprises exploitant des ressources naturelles (116E)</t>
  </si>
  <si>
    <t>Autres</t>
  </si>
  <si>
    <r>
      <rPr>
        <i/>
        <u/>
        <sz val="11"/>
        <color rgb="FF000000"/>
        <rFont val="Franklin Gothic Book"/>
        <family val="2"/>
      </rPr>
      <t>Pour des orientations complémentaires, veuillez accéder au site</t>
    </r>
    <r>
      <rPr>
        <u/>
        <sz val="11"/>
        <color theme="10"/>
        <rFont val="Franklin Gothic Book"/>
        <family val="2"/>
      </rPr>
      <t xml:space="preserve"> </t>
    </r>
    <r>
      <rPr>
        <b/>
        <u/>
        <sz val="11"/>
        <color theme="10"/>
        <rFont val="Franklin Gothic Book"/>
        <family val="2"/>
      </rPr>
      <t>https://eiti.org/fr/document/modele-donnees-resumees-itie</t>
    </r>
  </si>
  <si>
    <t>Autres dépenses environnementales</t>
  </si>
  <si>
    <r>
      <rPr>
        <u/>
        <sz val="11"/>
        <color theme="1"/>
        <rFont val="Franklin Gothic Book"/>
        <family val="2"/>
      </rPr>
      <t>ou au site</t>
    </r>
    <r>
      <rPr>
        <i/>
        <u/>
        <sz val="11"/>
        <color rgb="FF000000"/>
        <rFont val="Franklin Gothic Book"/>
        <family val="2"/>
      </rPr>
      <t xml:space="preserve"> </t>
    </r>
    <r>
      <rPr>
        <b/>
        <u/>
        <sz val="11"/>
        <color theme="10"/>
        <rFont val="Franklin Gothic Book"/>
        <family val="2"/>
      </rPr>
      <t>https://www.imf.org/external/np/sta/gfsm/</t>
    </r>
  </si>
  <si>
    <t>Autres flux de paiements significatifs (&gt; 25 millions de  FCFA) (reconciliables)</t>
  </si>
  <si>
    <t>Primes (1415E2)</t>
  </si>
  <si>
    <t>Bonus (DGCPT)</t>
  </si>
  <si>
    <t xml:space="preserve">Contribution économique locale (CEL VA et CEL VL) </t>
  </si>
  <si>
    <t>Impôts ordinaires sur le revenu, le bénéfice et les plus-values (1112E1)</t>
  </si>
  <si>
    <t>Contribution spéciale sur les produits des mines et des carrières (CSMC)</t>
  </si>
  <si>
    <t>Cotisations patronales à la sécurité sociale (1212E)</t>
  </si>
  <si>
    <t>Cotisation sociales</t>
  </si>
  <si>
    <t xml:space="preserve">Cotisations sociales (y compris les pénalités) </t>
  </si>
  <si>
    <t>Cotisations sociales (y compris les pénalités)(IPRES)</t>
  </si>
  <si>
    <t>Dépenses sociales</t>
  </si>
  <si>
    <t>Droits d'accises sur les vehicules</t>
  </si>
  <si>
    <t>Droits de douane</t>
  </si>
  <si>
    <t>Droits de licence (114521E)</t>
  </si>
  <si>
    <t>Droits d'entrée fixes</t>
  </si>
  <si>
    <t>Impôt sur le revenu des valeurs mobilières</t>
  </si>
  <si>
    <t>Impôt sur les sociétés</t>
  </si>
  <si>
    <t>Impôt sur les sociétés (bénéfices non pétroliers/miniers )</t>
  </si>
  <si>
    <t>Locations verbales</t>
  </si>
  <si>
    <t>Redevances (1415E1)</t>
  </si>
  <si>
    <t xml:space="preserve">Loyer superficiaire </t>
  </si>
  <si>
    <t>Patente</t>
  </si>
  <si>
    <t xml:space="preserve">Prélèvement communautaire CEDEAO </t>
  </si>
  <si>
    <t xml:space="preserve">Prélèvement communautaire solidaire UEMOA </t>
  </si>
  <si>
    <t xml:space="preserve">Prélèvement pour le Conseil Sénégalais des Chargeurs (COSEC) </t>
  </si>
  <si>
    <t>Redevance minière</t>
  </si>
  <si>
    <t xml:space="preserve">Redevance minière </t>
  </si>
  <si>
    <t>Redevance statistique UEMOA</t>
  </si>
  <si>
    <t>Redevance superficiaire</t>
  </si>
  <si>
    <t>Redressements fiscaux</t>
  </si>
  <si>
    <t>Retenue à la source sur sommes versées à des tiers</t>
  </si>
  <si>
    <t>Retenues à la source sur bénéfice non commercial</t>
  </si>
  <si>
    <t>Retenues à la source sur salaires (IR, TRIMF et CFCE)</t>
  </si>
  <si>
    <t>Livré/payé directement à l’État (1415E31)</t>
  </si>
  <si>
    <t xml:space="preserve">Revenus issus de la commercialisation de la Part de la production de l'État </t>
  </si>
  <si>
    <t>Livré/payé à une/des entreprise(s) d’État (1415E32)</t>
  </si>
  <si>
    <t xml:space="preserve">Revenus issus de la commercialisation de la Part de la production de PETROSEN </t>
  </si>
  <si>
    <t>Taxes d'abattage</t>
  </si>
  <si>
    <t>Taxe d'acompte Bic</t>
  </si>
  <si>
    <t xml:space="preserve">Taxe d'enregistrement des véhicules </t>
  </si>
  <si>
    <t>Taxes sur les émissions et la pollution (114522E)</t>
  </si>
  <si>
    <t>Taxe d'extraction</t>
  </si>
  <si>
    <t>Impôts généraux sur les biens et services (TVA, taxes sur les ventes, taxes sur le chiffre d’affaires)(1141E)</t>
  </si>
  <si>
    <t>Taxe spéciale sur le ciment</t>
  </si>
  <si>
    <t>Taxe superficiaire</t>
  </si>
  <si>
    <t xml:space="preserve">Taxe sur la valeur ajoutée </t>
  </si>
  <si>
    <t>Taxe sur la valeur ajoutée précomptée</t>
  </si>
  <si>
    <t>Taxe sur la valeur ajoutée reversée</t>
  </si>
  <si>
    <t>TVA TAXE SUSPENDUE</t>
  </si>
  <si>
    <t>&lt; nombre &gt;</t>
  </si>
  <si>
    <t>Total en dollars US</t>
  </si>
  <si>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</si>
  <si>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</si>
  <si>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</si>
  <si>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</si>
  <si>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</si>
  <si>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</si>
  <si>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</si>
  <si>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</si>
  <si>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dollars US</t>
  </si>
  <si>
    <t>Exploitation minière</t>
  </si>
  <si>
    <t>Total</t>
  </si>
  <si>
    <t>Commentaire 3</t>
  </si>
  <si>
    <t>Veuillez inclure des commentaires ici.</t>
  </si>
  <si>
    <t>Commentaire 4</t>
  </si>
  <si>
    <t>Commentaire 5</t>
  </si>
  <si>
    <r>
      <t xml:space="preserve">Adresse : </t>
    </r>
    <r>
      <rPr>
        <b/>
        <sz val="11"/>
        <color rgb="FF165B89"/>
        <rFont val="Franklin Gothic Book"/>
        <family val="2"/>
      </rPr>
      <t>Rådhusgata 26, 0151 Oslo, Norvège</t>
    </r>
    <r>
      <rPr>
        <b/>
        <sz val="11"/>
        <color rgb="FF000000"/>
        <rFont val="Franklin Gothic Book"/>
        <family val="2"/>
      </rPr>
      <t xml:space="preserve">   </t>
    </r>
  </si>
  <si>
    <r>
      <rPr>
        <b/>
        <sz val="11"/>
        <color rgb="FF000000"/>
        <rFont val="Franklin Gothic Book"/>
        <family val="2"/>
      </rPr>
      <t xml:space="preserve">#4.1 (Données des entreprises) </t>
    </r>
    <r>
      <rPr>
        <sz val="11"/>
        <color rgb="FF000000"/>
        <rFont val="Franklin Gothic Book"/>
        <family val="2"/>
      </rPr>
      <t xml:space="preserve">contient les données par flux de revenus aux niveaux des entreprises et des projets. </t>
    </r>
  </si>
  <si>
    <r>
      <t>1. Saisissez le nom d’</t>
    </r>
    <r>
      <rPr>
        <b/>
        <i/>
        <sz val="11"/>
        <color theme="1"/>
        <rFont val="Franklin Gothic Book"/>
        <family val="2"/>
      </rPr>
      <t>entreprise</t>
    </r>
    <r>
      <rPr>
        <i/>
        <sz val="11"/>
        <color theme="1"/>
        <rFont val="Franklin Gothic Book"/>
        <family val="2"/>
      </rPr>
      <t xml:space="preserve"> dans le menu déroulant</t>
    </r>
  </si>
  <si>
    <r>
      <t>2. Saisissez l’</t>
    </r>
    <r>
      <rPr>
        <b/>
        <i/>
        <sz val="11"/>
        <color theme="1"/>
        <rFont val="Franklin Gothic Book"/>
        <family val="2"/>
      </rPr>
      <t>entité de l’État collectrice</t>
    </r>
    <r>
      <rPr>
        <i/>
        <sz val="11"/>
        <color theme="1"/>
        <rFont val="Franklin Gothic Book"/>
        <family val="2"/>
      </rPr>
      <t xml:space="preserve"> et le </t>
    </r>
    <r>
      <rPr>
        <b/>
        <i/>
        <sz val="11"/>
        <color theme="1"/>
        <rFont val="Franklin Gothic Book"/>
        <family val="2"/>
      </rPr>
      <t xml:space="preserve">nom du paiement </t>
    </r>
    <r>
      <rPr>
        <i/>
        <sz val="11"/>
        <color theme="1"/>
        <rFont val="Franklin Gothic Book"/>
        <family val="2"/>
      </rPr>
      <t>dans le menu déroulant</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</si>
  <si>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Indiquez si le flux de paiements est i) </t>
    </r>
    <r>
      <rPr>
        <b/>
        <i/>
        <sz val="11"/>
        <color theme="1"/>
        <rFont val="Franklin Gothic Book"/>
        <family val="2"/>
      </rPr>
      <t>prélevé sur le projet</t>
    </r>
    <r>
      <rPr>
        <i/>
        <sz val="11"/>
        <color theme="1"/>
        <rFont val="Franklin Gothic Book"/>
        <family val="2"/>
      </rPr>
      <t xml:space="preserve"> et ii) </t>
    </r>
    <r>
      <rPr>
        <b/>
        <i/>
        <sz val="11"/>
        <color theme="1"/>
        <rFont val="Franklin Gothic Book"/>
        <family val="2"/>
      </rPr>
      <t>déclaré par projet</t>
    </r>
  </si>
  <si>
    <r>
      <t xml:space="preserve">4. Saisissez les informations sur le projet : </t>
    </r>
    <r>
      <rPr>
        <b/>
        <i/>
        <sz val="11"/>
        <color theme="1"/>
        <rFont val="Franklin Gothic Book"/>
        <family val="2"/>
      </rPr>
      <t>nom du projet </t>
    </r>
    <r>
      <rPr>
        <i/>
        <sz val="11"/>
        <color theme="1"/>
        <rFont val="Franklin Gothic Book"/>
        <family val="2"/>
      </rPr>
      <t xml:space="preserve">et </t>
    </r>
    <r>
      <rPr>
        <b/>
        <i/>
        <sz val="11"/>
        <color theme="1"/>
        <rFont val="Franklin Gothic Book"/>
        <family val="2"/>
      </rPr>
      <t>devise de déclaration</t>
    </r>
  </si>
  <si>
    <r>
      <rPr>
        <i/>
        <sz val="11"/>
        <color theme="1"/>
        <rFont val="Franklin Gothic Book"/>
        <family val="2"/>
      </rPr>
      <t>5.</t>
    </r>
    <r>
      <rPr>
        <i/>
        <sz val="11"/>
        <color theme="1"/>
        <rFont val="Franklin Gothic Book"/>
        <family val="2"/>
      </rPr>
      <t xml:space="preserve"> </t>
    </r>
    <r>
      <rPr>
        <i/>
        <sz val="11"/>
        <color theme="1"/>
        <rFont val="Franklin Gothic Book"/>
        <family val="2"/>
      </rPr>
      <t xml:space="preserve">Saisissez la </t>
    </r>
    <r>
      <rPr>
        <b/>
        <i/>
        <sz val="11"/>
        <color theme="1"/>
        <rFont val="Franklin Gothic Book"/>
        <family val="2"/>
      </rPr>
      <t>valeur des revenus</t>
    </r>
    <r>
      <rPr>
        <i/>
        <sz val="11"/>
        <color theme="1"/>
        <rFont val="Franklin Gothic Book"/>
        <family val="2"/>
      </rPr>
      <t xml:space="preserve">, </t>
    </r>
    <r>
      <rPr>
        <i/>
        <u/>
        <sz val="11"/>
        <color theme="1"/>
        <rFont val="Franklin Gothic Book"/>
        <family val="2"/>
      </rPr>
      <t>telle qu’elle a été divulguée par le gouvernement</t>
    </r>
    <r>
      <rPr>
        <i/>
        <sz val="11"/>
        <color theme="1"/>
        <rFont val="Franklin Gothic Book"/>
        <family val="2"/>
      </rPr>
      <t xml:space="preserve">, et tout </t>
    </r>
    <r>
      <rPr>
        <b/>
        <i/>
        <sz val="11"/>
        <color theme="1"/>
        <rFont val="Franklin Gothic Book"/>
        <family val="2"/>
      </rPr>
      <t>commentaire</t>
    </r>
    <r>
      <rPr>
        <i/>
        <sz val="11"/>
        <color theme="1"/>
        <rFont val="Franklin Gothic Book"/>
        <family val="2"/>
      </rPr>
      <t xml:space="preserve"> pertinent</t>
    </r>
  </si>
  <si>
    <t>Revenus du gouvernement par entreprise et par projet</t>
  </si>
  <si>
    <r>
      <t>Exigence ITIE 4.1.c </t>
    </r>
    <r>
      <rPr>
        <b/>
        <i/>
        <sz val="11"/>
        <color rgb="FF000000"/>
        <rFont val="Franklin Gothic Book"/>
        <family val="2"/>
      </rPr>
      <t xml:space="preserve">: Paiements des entreprises ; </t>
    </r>
    <r>
      <rPr>
        <b/>
        <i/>
        <u/>
        <sz val="11"/>
        <color rgb="FF0076AF"/>
        <rFont val="Franklin Gothic Book"/>
        <family val="2"/>
      </rPr>
      <t>Exigence ITIE 4.7 </t>
    </r>
    <r>
      <rPr>
        <b/>
        <i/>
        <sz val="11"/>
        <color rgb="FF000000"/>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</si>
  <si>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</si>
  <si>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</si>
  <si>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</si>
  <si>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</si>
  <si>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</si>
  <si>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</si>
  <si>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</si>
  <si>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</si>
  <si>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</si>
  <si>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</si>
  <si>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Exigence 4.2 : Revenus en nature</t>
  </si>
  <si>
    <t>Objectif de l’Exigence 4.2</t>
  </si>
  <si>
    <t>Accomplissement de progrès relativement à l’objectif de l’Exigence, pour assurer la transparence dans les ventes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</si>
  <si>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</si>
  <si>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</si>
  <si>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</si>
  <si>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Si oui, quel volume a été reçu ?</t>
  </si>
  <si>
    <t>Pétrole brut (2709), volume</t>
  </si>
  <si>
    <r>
      <t>Nm</t>
    </r>
    <r>
      <rPr>
        <vertAlign val="superscript"/>
        <sz val="12"/>
        <color theme="1"/>
        <rFont val="Calibri"/>
        <family val="2"/>
        <scheme val="minor"/>
      </rPr>
      <t>3</t>
    </r>
    <r>
      <rPr>
        <sz val="12"/>
        <color theme="1"/>
        <rFont val="Calibri"/>
        <family val="2"/>
        <scheme val="minor"/>
      </rPr>
      <t xml:space="preserve"> </t>
    </r>
  </si>
  <si>
    <t>Ajoutez des matières premières ici, volume</t>
  </si>
  <si>
    <t>Si oui, qu’est-ce qui a été vendu ?</t>
  </si>
  <si>
    <r>
      <t>Sm</t>
    </r>
    <r>
      <rPr>
        <vertAlign val="superscript"/>
        <sz val="12"/>
        <color theme="1"/>
        <rFont val="Calibri"/>
        <family val="2"/>
        <scheme val="minor"/>
      </rPr>
      <t>3</t>
    </r>
  </si>
  <si>
    <r>
      <t>Sm</t>
    </r>
    <r>
      <rPr>
        <vertAlign val="superscript"/>
        <sz val="12"/>
        <color theme="1"/>
        <rFont val="Calibri"/>
        <family val="2"/>
        <scheme val="minor"/>
      </rPr>
      <t>3</t>
    </r>
    <r>
      <rPr>
        <sz val="12"/>
        <color theme="1"/>
        <rFont val="Calibri"/>
        <family val="2"/>
        <scheme val="minor"/>
      </rPr>
      <t xml:space="preserve"> ep</t>
    </r>
  </si>
  <si>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</si>
  <si>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</si>
  <si>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Annexe 24 Rapport ITIE 2019</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</si>
  <si>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</si>
  <si>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</si>
  <si>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</si>
  <si>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</si>
  <si>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Oui (déclaration soumise à la certification)</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</si>
  <si>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</si>
  <si>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</si>
  <si>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</si>
  <si>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</si>
  <si>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r>
      <t>Le Sénégal semble avoir en</t>
    </r>
    <r>
      <rPr>
        <b/>
        <sz val="11"/>
        <color theme="1"/>
        <rFont val="Franklin Gothic Book"/>
        <family val="2"/>
      </rPr>
      <t xml:space="preserve"> grande partie respecté</t>
    </r>
    <r>
      <rPr>
        <sz val="11"/>
        <color theme="1"/>
        <rFont val="Franklin Gothic Book"/>
        <family val="2"/>
      </rPr>
      <t xml:space="preserve"> l'objectif de cette Exigence. </t>
    </r>
    <r>
      <rPr>
        <sz val="11"/>
        <color theme="1"/>
        <rFont val="Franklin Gothic Book"/>
        <family val="2"/>
      </rPr>
      <t xml:space="preserve"> L'accord de type troc consiste à ce que le gouvernement renonce à son option d'acquérir une participation de 10% dans la société minière Oromin Joint Venture Group (OJVG) en échange de l'engagement par la société de 10 millions USD de dépenses sociales en nature (convenues avec le gouvernement et la communauté hôte) sur une période de plusieurs années. Bien que le rapport divulgue les montants versés en 2019 (et les années précédentes), il ne fournit pas de liste des projets et infrastructures développés avec ces fonds.  Il serait également nécessaire de préciser si le prêt de Kosmos à PETROSEN doit être remboursé avec le produit des ventes de gaz naturel à des acheteurs spécifiques, ou s'il s'agit d'un simple prêt à rembourser en espèces sans aucun lien avec les ventes de gaz à des acheteurs spécifiques. </t>
    </r>
  </si>
  <si>
    <t>Le Courrier 0087/MMG/DAGE-2 du Ministre des Mines nous renseigne qu’il s’agit de dépenses pour l’équipement des services régionaux des mines.</t>
  </si>
  <si>
    <t>L’Exigence 4.3 s’applique-t-elle au cours de la période sous revue ?</t>
  </si>
  <si>
    <r>
      <rPr>
        <b/>
        <sz val="11"/>
        <color theme="1"/>
        <rFont val="Franklin Gothic Book"/>
        <family val="2"/>
      </rPr>
      <t>Pétrole</t>
    </r>
    <r>
      <rPr>
        <sz val="11"/>
        <color theme="1"/>
        <rFont val="Franklin Gothic Book"/>
        <family val="2"/>
      </rPr>
      <t xml:space="preserve"> : Le rapport décrit le financement de la participation de la PETROSEN dans le projet GTA par Kosmos mais ne clarifie pas suffisamment les modalités de remboursement : bien que les remboursements soient en devise, le rapport semble indiquer que ces devises sont adossées à des livraisons de pétrole (p.117).  
Le rapport note que sur la base de consultations avec PETROSEN et consultation des contrats 'disponibles', l'AI n'as pas trouvé de preuves d'accords d'échange de marchandise ou de provisions d'infrastructure, et considère donc que l'Exigence 4.3 n'est pas applicable au secteur pétrolier au Sénégal en 2019 (p.119).       
</t>
    </r>
    <r>
      <rPr>
        <b/>
        <sz val="11"/>
        <color theme="1"/>
        <rFont val="Franklin Gothic Book"/>
        <family val="2"/>
      </rPr>
      <t>Mines</t>
    </r>
    <r>
      <rPr>
        <sz val="11"/>
        <color theme="1"/>
        <rFont val="Franklin Gothic Book"/>
        <family val="2"/>
      </rPr>
      <t xml:space="preserve"> : Le rapport décrit l'accord d'échange de marchandise de dépenses sociales obligatoires en échange a la renonciation à un droit à une partie du titre par l'État en faveur de l'opérateur, Sabodala Gold Operations, suite à son acquisition de « Oromin Joint-Venture Group » (OJVG) (p.82).</t>
    </r>
  </si>
  <si>
    <t>Le gouvernement divulgue-t-il des informations sur les accords de troc et d’infrastructures ?</t>
  </si>
  <si>
    <t>Section 4.1.10 du Rapport ITIE 2019</t>
  </si>
  <si>
    <r>
      <rPr>
        <b/>
        <sz val="11"/>
        <color theme="1"/>
        <rFont val="Franklin Gothic Book"/>
        <family val="2"/>
      </rPr>
      <t>Mines</t>
    </r>
    <r>
      <rPr>
        <sz val="11"/>
        <color theme="1"/>
        <rFont val="Franklin Gothic Book"/>
        <family val="2"/>
      </rPr>
      <t xml:space="preserve"> :  Le rapport décrit l'accord d'échange de marchandise de dépenses sociales obligatoires en échange a la renonciation à un droit à une partie du titre par l'État en faveur de l'opérateur, Sabodala Gold Operations, suite à son acquisition de « Oromin Joint-Venture Group » (OJVG) (p.82).</t>
    </r>
  </si>
  <si>
    <t>Si oui, les divulgations publiques comprennent-elles une explication des principales conditions des accords ?</t>
  </si>
  <si>
    <t>&lt; Oui, Déclaration ITIE &gt;</t>
  </si>
  <si>
    <t>Le rapport decrit les conditions principales de l'accord d'échange de marchandise (p.82).</t>
  </si>
  <si>
    <t>Si oui, les divulgations publiques précisent-elles les ressources qui ont été promises par l’État en vertu de ces accords ?</t>
  </si>
  <si>
    <t>Le rapport decrit la renonciation de l'État de son option à acquérir une participation de 10% dans le capital de OJVG (p.82).</t>
  </si>
  <si>
    <t>Si oui, quelle était la valeur totale des ressources qui ont été promises par l’État en vertu de ces accords ?</t>
  </si>
  <si>
    <t>Le rapport ne fournis pas la valeur estimée des 10% dans OJVG dont l'État a renoncé, mais décrit  les opérations de OJVG au Sénégal (p.82)</t>
  </si>
  <si>
    <t>Si oui, les divulgations publiques expliquent-elles la valeur de la contrepartie en termes de flux financiers et économiques (par exemple, des travaux d’infrastructures) dans le cadre de ces accords ?</t>
  </si>
  <si>
    <r>
      <t xml:space="preserve">Le rapport décrit la valeur totale de USD 10 millions en paiements sur des projets sociaux, et fournis la valeur des paiements effectués en 2019, désaggrégée par chacun des deux paiements effectués en 2019 (p.82). </t>
    </r>
    <r>
      <rPr>
        <sz val="11"/>
        <color rgb="FF7030A0"/>
        <rFont val="Franklin Gothic Book"/>
        <family val="2"/>
      </rPr>
      <t>Le rapport ne décrit pas les projets ou infrastructures qui ont ete financées avec ces paiements en 2015-2019, mais se limite seulement aux paiements à la DMG</t>
    </r>
    <r>
      <rPr>
        <sz val="11"/>
        <color theme="1"/>
        <rFont val="Franklin Gothic Book"/>
        <family val="2"/>
      </rPr>
      <t xml:space="preserve">. </t>
    </r>
  </si>
  <si>
    <t xml:space="preserve">Le GMP pourrait souhaiter expliciter les projets ou infrastructures financés avec les paiements perçus par la DMG dans le cadre de cet accord.  </t>
  </si>
  <si>
    <t>Le Courrier 0087/MMG/DAGE-2 du Ministre des Mines nous renseigne qu’il s’agit de dépenses pour l’équipement des services régionaux des mines. Il s'agit de l'équipement des services régionaux des Mines.                                                                                                   https://itie.sn/wp-content/uploads/2021/06/Details-Paiements-2019-accord-de-troc.xlsx                                                                                                                   Détails Paiements 2019-accord de troc : http://itie.sn/rapport-itie-2019/</t>
  </si>
  <si>
    <t>Si oui, quelle était la valeur totale de la contrepartie en termes de flux financiers et économiques (par exemple, des travaux d’infrastructures) dans le cadre de ces accords ?</t>
  </si>
  <si>
    <t>En deux paiements en 2019 de XOF 74,487,470 et XOF 10,000,000, au profit de la DMG pour le financement de projets de developpement sociaux. Le rapport fournis egalement la valeur des paiements dans le cadre de cet accord pour chaque année dans la période de 2015 à 2019 (p.82).</t>
  </si>
  <si>
    <t>Si oui, les divulgations publiques indiquent-elles la matérialité de ces accords relativement à des contrats conventionnels ?</t>
  </si>
  <si>
    <t>Le rapport decrit la valeur des paiement de la part de OJVG à la DMG pour le financement de projets sociaux (USD 10 millions sur plusieurs années), ce qui permet d'evaluer la materialité de cet accord vis-à-vis des accords conventionnels.</t>
  </si>
  <si>
    <t>Le Groupe multipartite a-t-il convenu d’une procédure garantissant la qualité des données et permettant d’assurer la fiabilité des informations énoncées ci-dessus, conformément à l’Exigence 4.9 ?</t>
  </si>
  <si>
    <t xml:space="preserve">Oui, réconciliation et certification des déclarations </t>
  </si>
  <si>
    <t>Section 5.9 du Rapport ITIE 2019</t>
  </si>
  <si>
    <t>La Section 5.9 du Rapport 2019 confirme que ces paiements ont été réconcilié, avec les détails de la réconciliation inclus dans l'Annexe 12(3) du Rapport 2019.</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</si>
  <si>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</si>
  <si>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</si>
  <si>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</si>
  <si>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</si>
  <si>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</si>
  <si>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Sans objet</t>
  </si>
  <si>
    <t>l’Exigence 4.4 de la Norme ITIE est non applicable pour le secteur des hydrocarbures et le secteur minier au Sénégal (voir section 4.1.8 et 4.2.6 du Rapport ITIE 2019</t>
  </si>
  <si>
    <t>Section 4.1.8 et 4.2.6 du Rapport ITIE 2019</t>
  </si>
  <si>
    <t>Pour le secteur minier, le transport est assuré par les moyens propres des entreprises. L’activité de transport est donc imposée dans le cadre des activités desdites sociétés et la fiscalité s’y rattachant est prise en compte dans les revenus miniers collectés par l’État.
Pour le secteur pétrolier et gazier, aucun paiement pour l’utilisation du gazoduc de PETROSEN n’a été effectué en 2019. Ceci semble confirmé par l’absence de déclaration de la part de PETROSEN de paiement au titre de la location pour le transport du gaz.</t>
  </si>
  <si>
    <t>Si oui, ces flux de revenus ont-ils été entièrement divulgués à des niveaux de désagrégation proportionnels aux autres flux de paiements et de revenus (4.7), en accordant une attention appropriée à la qualité des données (4.9) ?</t>
  </si>
  <si>
    <t>Si oui, quel était le montant des revenus totaux provenant du transport des matières premières ?</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</si>
  <si>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</si>
  <si>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</si>
  <si>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</si>
  <si>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</si>
  <si>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</si>
  <si>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</si>
  <si>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</si>
  <si>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Rapport ITIE 2019, page 24-25 et page 117-118</t>
  </si>
  <si>
    <t>Si oui, le Groupe multipartite considère-t-il que les paiements versés par les entreprises aux entreprises d’État sont significatifs ?</t>
  </si>
  <si>
    <t xml:space="preserve">Pétrole : Lesf flux de revenus pétroliers encaissés par PETROSEN ont été inclus dans le périmètre de réconciliation en 2019 (pp.24-25). 
Le rapport présente la valeur des paiements des entreprises à PETROSEN, désagrégé par flux de revenus et non par entreprise (pp.117-118). Cependant, les fiches de déclaration de chaque compagnie étant disponibles dans les annexes, il est possible de déduire le montant payé par chaque entreprise à Petrosen, ventilé par flux de revenus.
Mines : Le rapport décrit brièvement les activités de MIFERSO (pp.49,78). MIFERSO n'étant pas inclue comme entité perceptrice de revenus dans le Rapport ITIE 2019, cela semble indiquer qu'elle ne collecte pas de revenus extractifs significatifs. </t>
  </si>
  <si>
    <t>https://itie.sn/wp-content/uploads/2021/06/Paiements-des-entreprises-a-PETROSEN-2019.xlsx</t>
  </si>
  <si>
    <t>Si oui, quel était le montant des revenus totaux que les entreprises d’État ont perçus des entreprises ?</t>
  </si>
  <si>
    <t>P 118: 
-Appui à la formation
-Appui à l'équipement
-Revenus issus de la commercialisation de la Part de la production de l'État
-Loyer superficiaire</t>
  </si>
  <si>
    <t>Si oui, le Groupe multipartite estime-t-il que les transferts du gouvernement aux entreprises d’État sont significatifs ?</t>
  </si>
  <si>
    <t>Page 80-81 et page 117 du rapport ITIE 2019</t>
  </si>
  <si>
    <r>
      <t xml:space="preserve">Pétrole: Le rapport souligne p.117 l'absence de subventions, prêts ou garanties de la part de l'État a PETROSEN en 2019.
Mines: Le rapportconsacre une section entière aux transferts de l'État a MIFERSO, notamment concernant la subvention d’exploitation (XOF 343.63m). Ce chiffre fait l'objet d'une declaration de la part de MIFERSO, mais n'est pas réconcilié avec des déclarations éventuelles de l'Etat (Trésor). La subvention de l'exploitation représente 0,27% des revenux totaux de la période 2019.
</t>
    </r>
    <r>
      <rPr>
        <sz val="11"/>
        <color rgb="FF002060"/>
        <rFont val="Franklin Gothic Book"/>
        <family val="2"/>
      </rPr>
      <t xml:space="preserve">Le rapport décrit également trois dettes contractées par MIFERSO:
-Une dette court terme sous forme de compte courant associés pour un solde de 445 249 272 FCFA au 31 décembre 2019. 
-Une dette financière sous forme d’une avance reçue de l’Etat pour un solde de 405 676 000 FCFA au 31 décembre 2019.
-Une créance vis-à-vis des associés pour un solde de 3 588 441 579 FCFA au 31 décembre 2019.
</t>
    </r>
  </si>
  <si>
    <t>La question des dettes est explicitée au niveau du site de l'ITIE (cf. la page consacrée aux entreprises d'état). Voir, le lien: https://itie.sn/entreprises-detat/</t>
  </si>
  <si>
    <t>Si oui, quel était le montant des revenus totaux que les entreprises d’État ont perçus du gouvernement ?</t>
  </si>
  <si>
    <t>Si oui, le Groupe multipartite considère-t-il que les transferts des entreprises d’État au gouvernement sont significatifs ?</t>
  </si>
  <si>
    <t>A clarifier selon la nature des paiements fait au gouvernement par les entreprises d'Etat, le rapport précisant qu'aucun dividende n'ayant été versé.</t>
  </si>
  <si>
    <t>Si oui, quel était le montant des revenus totaux que le gouvernement a reçu des entreprises d’État ?</t>
  </si>
  <si>
    <t xml:space="preserve">Pétrole: Le rapport 2019 fournit la valeur totale des transferts au titre de la fiscalité et des cotisations sociales de la part de PETROSEN, XOF700.26 millions (p.31).  
Mines:Le rapport 2019 fournit la valeur totale des transferts au titre de la fiscalité et des cotisations sociales de la part de MIFERSO, XOF 32,501 millions (p.31).  </t>
  </si>
  <si>
    <t>Si oui, le Groupe multipartite a-t-il montré que les divulgations ci-dessus sont exhaustives et fiables ?</t>
  </si>
  <si>
    <t>Oui, attestation et certification par les entreprises</t>
  </si>
  <si>
    <t>L'annexe 4 du rapport confirme que PETROSEN aisni que MIFERSO ont fourni des formulaires de déclaration certifiés par un auditeur et signé par le management, en adhérence avec les assurances de qualité requises.</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</si>
  <si>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</si>
  <si>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</si>
  <si>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</si>
  <si>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</si>
  <si>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</si>
  <si>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Section 4.4.8.2 du Rapport ITIE 2019</t>
  </si>
  <si>
    <t>Le seul paiement infranational existant est la Patente, dans le secteur minier. N'étant pas un impôt spécifique au secteur extractif, l'exigence ne semble pas être applicable pour la période 2019.</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</si>
  <si>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</si>
  <si>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</si>
  <si>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</si>
  <si>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</si>
  <si>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Oui, attestation et certification par les entreprises/Contrôle Cour des comptes pour les déclarations des Administrations</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</si>
  <si>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</si>
  <si>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</si>
  <si>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</si>
  <si>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</si>
  <si>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Les données financières rapprochées sont ventilées par entité gouvernementale, flux de revenus et société (voir section 5.1 du rapport ITIE 2019).</t>
  </si>
  <si>
    <t>Le Groupe multipartite a-t-il documenté les formes d’accords juridiques qui constituent un projet, en conformité avec la définition prévue dans l’Exigence 4.7 ?</t>
  </si>
  <si>
    <t>Section 5.2.5 Rapport ITIE 2019</t>
  </si>
  <si>
    <t>La définition du terme "projet"  adoptée par le Comité national ITIE est détaillée p.148 du rapport ITIE: « les activités opérationnelles régies par un seul contrat, licence, bail, concession ou arrangements juridiques similaires et constituant la base d’obligations de paiement en faveur d’un gouvernement. Toutefois, si plusieurs de ces arrangements sont liés entre eux dans leur substance, ils devraient être considérés comme un projet ».</t>
  </si>
  <si>
    <t>Le Groupe multipartite a-t-il documenté les accords juridiques qui sont clairement reliés entre eux ou fondamentaux ?</t>
  </si>
  <si>
    <t>Cet aspect de la déclaration par projet est pris en compte dans la définition adoptée, bien qu'il ne semble qu'aucun projet de ce type n'existe en 2019 dans le secteur extractif.</t>
  </si>
  <si>
    <t>Le Groupe multipartite a-t-il documenté les flux de revenus qui sont imposés ou prélevés au niveau des accords juridiques, pas au niveau des entreprises ?</t>
  </si>
  <si>
    <t>Section 2.3 Rapport Cadrage ITIE 2019</t>
  </si>
  <si>
    <t>Les flux de revenus identifiés comme étant percu par projet sont listés page 14 du rapport de cadrage du rapport ITIE 2019 (http://itie.sn/rapport-itie-2019/). En outre, l'annexe 11 du rapport 2019 fournit une liste exhaustive de chaque flux de revenus relevant du secteur extractif, en incluant la référence légale desdit flux.</t>
  </si>
  <si>
    <t>Le Groupe multipartite s’est-il assuré que les données pertinentes sur les revenus sont désagrégées par projet ?</t>
  </si>
  <si>
    <t>La section 5.2.5 du rapport ITIE 2019 comprend la déclaration par projet des entreprises du secteur extractif. Cependant, cette déclaration n'est pas ventilée par flux de revenus, rendant impossible la confirmation de la déclaration des revenus par projet. Les formulaires de déclaration individuel contenus dans les annexes ne font état d'aucune déclaration par projet. Après avoir effectué une vérification par échantillonage dans le tableau résumé de données 2019, il apparaît qu'une société participant à plusieurs projet, comme SOCOCIM, n'a effectué des paiements que pour le projet de Bargny. Cependant, le Tableau 24 du rapport ITIE mentionne 4 projets, pour chacun desquels la SOCOCIM aurait effectué des paiements. Pour une autre compagnie, MIFERSO, le rapport indique que 100% des revenus sont déclarés par projet, alors qu'au moins deux flux, l'impôt sur le revenu et le Prélèvement pour le Conseil Sénégalais des Chargeurs (COSEC) ont été acquittés par la société et ne sont PAS percu par projet.</t>
  </si>
  <si>
    <t>Le GMP pourrait souhaiter clarifier le statut de la déclaration par projet pour l'exercice 2019, en particulier quels flux sont pris en compte dans le Tableau 24 du rapport ITIE.</t>
  </si>
  <si>
    <t>Trois decréts sont applicables pour la même convention minière (Bargny, Bandia et Pout).                     Voir lien : http://itie.sn/wp-content/uploads/2021/04/CONVENTION_SOCOCIM_3_FEV_2006_1.pdf                               C'est pourquoi le nom retenu pour le projet de SOCOCIM est BARGNY qui est sa principale carrière                                                                                                                                                                                                                                                                                                                                                                  Le projet de la FALEME constitue le seul projet de la société MIFERSO. Par conséquent, tous les flux perçus auprès de MIFERSO le sont également au niveau dudit projet.                                                                                                                                                                                                                                                  Paiements par projet     https://itie.sn/?offshore_dl=7290</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</si>
  <si>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</si>
  <si>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</si>
  <si>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</si>
  <si>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</si>
  <si>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r>
      <t xml:space="preserve">Les données financières de l'ITIE du Sénégal ont été publiées dans un délai suffisant et le GMP a approuvé la période de déclaration. La ponctualité de publication des Rapports ITIE du Sénégal, avec des données financières publiées dans un délai de moins d'un an de la période fiscale couverte, soutient l'évaluation préliminaire du Secrétariat selon laquelle le Sénégal a </t>
    </r>
    <r>
      <rPr>
        <b/>
        <sz val="11"/>
        <color theme="1"/>
        <rFont val="Franklin Gothic Book"/>
        <family val="2"/>
      </rPr>
      <t xml:space="preserve">dépassé </t>
    </r>
    <r>
      <rPr>
        <sz val="11"/>
        <color theme="1"/>
        <rFont val="Franklin Gothic Book"/>
        <family val="2"/>
      </rPr>
      <t>l'objectif de l'exigence de s'assurer que les divulgations publiques des paiements des entreprises et des revenus extractifs du gouvernement sont suffisamment opportunes pour être pertinentes afin d'informer le débat public et l'élaboration des politiques.</t>
    </r>
  </si>
  <si>
    <t>Ponctualité des données (nombre d’années entre la fin de l’exercice et la date de publication)</t>
  </si>
  <si>
    <t>www.itie.sn</t>
  </si>
  <si>
    <t>Le Groupe multipartite a-t-il approuvé la période de déclaration ?</t>
  </si>
  <si>
    <t>http://itie.sn/reunion-gmp/</t>
  </si>
  <si>
    <t>COMPTE DE LA REUNION DU COMITE NATIONAL DE L’INITIATIVE 
POUR LA TRANSPARENCE DANS LES INDUSTRIES EXTRACTIVES 
(CN-ITIE – 28 février 2020)</t>
  </si>
  <si>
    <t>Le Groupe multipartite envisage-t-il d’améliorer la ponctualité des divulgations des données ITIE ?</t>
  </si>
  <si>
    <t>Portail de données ouvertes lié au Système de Télédéclaration</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</si>
  <si>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</si>
  <si>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</si>
  <si>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</si>
  <si>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Pleinement respecté</t>
  </si>
  <si>
    <r>
      <t xml:space="preserve">Le Sénégal semble avoir </t>
    </r>
    <r>
      <rPr>
        <b/>
        <sz val="11"/>
        <color theme="1"/>
        <rFont val="Franklin Gothic Book"/>
        <family val="2"/>
      </rPr>
      <t xml:space="preserve">pleinement respecté </t>
    </r>
    <r>
      <rPr>
        <sz val="11"/>
        <color theme="1"/>
        <rFont val="Franklin Gothic Book"/>
        <family val="2"/>
      </rPr>
      <t>l'objectif de cette Exigence. Tous les aspects clés de l'Exigence 4.9 et des TdR de l'Administrateur indépendant semble bien avoir été addressés, mais il serait utile que le GMP clarifie quelques aspects de procédures, y compris l'accessibilité au public des TdR de l'AI, l'accessibilité au public des etats financiers certifiés pour 2019 de l'Administration publique ainsi que les entreprises extractives, ainsi que la date à laquelle le GMP a approuvé les formulaires de déclaration pour le Rapport ITIE 2019.</t>
    </r>
  </si>
  <si>
    <r>
      <t xml:space="preserve">Le Sénégal a </t>
    </r>
    <r>
      <rPr>
        <b/>
        <sz val="11"/>
        <color theme="1"/>
        <rFont val="Franklin Gothic Book"/>
        <family val="2"/>
      </rPr>
      <t>pleinement respecté</t>
    </r>
    <r>
      <rPr>
        <sz val="11"/>
        <color theme="1"/>
        <rFont val="Franklin Gothic Book"/>
        <family val="2"/>
      </rPr>
      <t xml:space="preserve"> l'objectif général de l'exigence et a abordé tous les aspects de l'exigence, en veillant à ce que des mesures appropriées aient été prises pour assurer la fiabilité des divulgations des paiements des entreprises et des recettes publiques provenant du pétrole, du gaz et des mines. Bien que les rapports d'audit du secteur public de la Cour des comptes ne soient pas encore disponibles pour la période examinée (2019), le Rapport ITIE 2019 contient l'évaluation par l'Administrateur indépendant de l'exhaustivité et de la fiabilité des données financières réconciliées. L'ITIE Sénégal pourrait faire davantage pour élaborer des recommandations afin que l'ITIE contribue au renforcement des systèmes et pratiques d'audit et d'assurance de routine des gouvernements et des entreprises.</t>
    </r>
  </si>
  <si>
    <t>Le gouvernement divulgue-t-il régulièrement les données financières requises à l’Exigence 4.1 (divulgation complète des flux de revenus tant pour le gouvernement que pour les entreprises) de la Norme ITIE ?</t>
  </si>
  <si>
    <t>Section 1.3.1 du Rapport ITIE 2019</t>
  </si>
  <si>
    <t>Les divulgations de revenus du secteur extractif semblent bien etre faites par le gouvernement dans le Rapport ITIE 2019.</t>
  </si>
  <si>
    <t>Les données sont-elles soumises à des processus d’audit crédibles et indépendants, qui appliquent les normes internationales ?</t>
  </si>
  <si>
    <t>&lt; Oui, Dans le Rapport ITIE &gt;</t>
  </si>
  <si>
    <t>Section 4.5 du Rapport ITIE 2019</t>
  </si>
  <si>
    <t>Le Rapport ITIE 2019 décrit bien l'approche à la fiabilisation des données financières réconciliées dans le Rapport ITIE 2019.</t>
  </si>
  <si>
    <t>Les agences gouvernementales font-elles l’objet d’audits crédibles et indépendants ?</t>
  </si>
  <si>
    <t>http://www.courdescomptes.sn/publications/rapports/rapports-publics-annuels</t>
  </si>
  <si>
    <t>Le Rapport ITIE 2019 décrit les règles et la pratique d'audit des comptes des administrations publiques pour 2019.</t>
  </si>
  <si>
    <t>Base de données des audits du gouvernement</t>
  </si>
  <si>
    <r>
      <t xml:space="preserve">Les rapports de certification des comptes de l'Etat semblent bien être publiées sur le site de la Cour des Comptes pour la période 2004-2017, </t>
    </r>
    <r>
      <rPr>
        <sz val="11"/>
        <color rgb="FF7030A0"/>
        <rFont val="Franklin Gothic Book"/>
        <family val="2"/>
      </rPr>
      <t>mais le rapport de la Cour des Comptes pour l'année 2019 (et 2018) ne semble pas être accessible sur ce lien</t>
    </r>
    <r>
      <rPr>
        <sz val="11"/>
        <color theme="1"/>
        <rFont val="Franklin Gothic Book"/>
        <family val="2"/>
      </rPr>
      <t>.</t>
    </r>
  </si>
  <si>
    <t>Le GMP pourrait-il clarifier ou le rapport de la Cour des Comptes sur les comptes de l'Etat pour 2019 est accessible au public.</t>
  </si>
  <si>
    <t>Le rapport de la Cour des Comptes pour les périodes mentionnées, ne sont pas encore disponibles.</t>
  </si>
  <si>
    <r>
      <t xml:space="preserve">Les rapports de certification des comptes de l'Etat semblent bien être publiées sur le site de la Cour des Comptes pour la période 2004-2017, </t>
    </r>
    <r>
      <rPr>
        <sz val="11"/>
        <color rgb="FF7030A0"/>
        <rFont val="Franklin Gothic Book"/>
        <family val="2"/>
      </rPr>
      <t>mais le rapport de la Cour des Comptes pour l'année 2019 (et 2018) ne semble pas encore être accessible, comme confirmé par le GMP dans ses commentaires avant le début de la Validation.</t>
    </r>
  </si>
  <si>
    <t>Les entreprises font-elles l’objet d’audits crédibles et indépendants ?</t>
  </si>
  <si>
    <t>Section 4.5.6 du Rapport ITIE 2019</t>
  </si>
  <si>
    <t>Le Rapport ITIE 2019 décrit les règles et la pratique d'audit des comptes des entreprises extractives pour 2019.</t>
  </si>
  <si>
    <t>Base de données des audits des entreprises</t>
  </si>
  <si>
    <t>Voir Annexe 4 du Rapport ITIE 2019</t>
  </si>
  <si>
    <r>
      <t xml:space="preserve">L'Annexe 4 du Rapport ITIE 2019 confirme si les comptes de chaque entreprise extractive dans le périmètre du Rapport ITIE ont bien été certifiés par un auditeur externe en 2019, </t>
    </r>
    <r>
      <rPr>
        <sz val="11"/>
        <color rgb="FF7030A0"/>
        <rFont val="Franklin Gothic Book"/>
        <family val="2"/>
      </rPr>
      <t>mais ne fourni pas d'indications pour acceder à ces etats financiers certifiés</t>
    </r>
    <r>
      <rPr>
        <sz val="11"/>
        <color theme="1"/>
        <rFont val="Franklin Gothic Book"/>
        <family val="2"/>
      </rPr>
      <t>.</t>
    </r>
  </si>
  <si>
    <t xml:space="preserve">Le GMP pourrait souhaiter publier des indications sur comment acceder aux etats financiers certifiés des entreprises détenant des permis/contrats miniers ou pétrolliers. </t>
  </si>
  <si>
    <t>Les états financiers sont déposés auprès de l'administration fiscale (DGID) et du RCCM; A partir cette année; le dépôt se fait de manière automatique. SEN-ETAFI! Le site des entreprises cotées en bourse..</t>
  </si>
  <si>
    <t>Le Groupe multipartite a-t-il appliqué une procédure pour les divulgations, conformément aux procédures standards approuvées par le Conseil d’administration de l’ITIE ?</t>
  </si>
  <si>
    <t>Section 3.1 du Rapport ITIE 2019</t>
  </si>
  <si>
    <r>
      <t xml:space="preserve">Le GMP semble avoir approuvé des Termes de reference pour l'administrateur indépendant conforme avec les modèles de TdR approuvés par le Conseil d'administration de l'ITIE. </t>
    </r>
    <r>
      <rPr>
        <sz val="11"/>
        <color rgb="FF7030A0"/>
        <rFont val="Franklin Gothic Book"/>
        <family val="2"/>
      </rPr>
      <t>Il n'est pas clair si ces TdR pour l'AI du Rapport ITIE 2019 sont accessibles au public</t>
    </r>
    <r>
      <rPr>
        <sz val="11"/>
        <color theme="1"/>
        <rFont val="Franklin Gothic Book"/>
        <family val="2"/>
      </rPr>
      <t>.</t>
    </r>
  </si>
  <si>
    <t>Le GMP pourrait souhaiter inclure un lien dans cette section du formulaire, indiquant ou les TdR pour l'AI du Rapport ITIE 2019 sont accessibles au public.</t>
  </si>
  <si>
    <t xml:space="preserve">https://itie.sn/wp-content/uploads/2021/06/TDR-Administrateur-independant-Rapport-ITIE-2019-2020.pdf </t>
  </si>
  <si>
    <r>
      <t xml:space="preserve">Le GMP semble avoir approuvé des Termes de reference pour l'administrateur indépendant conforme avec les modèles de TdR approuvés par le Conseil d'administration de l'ITIE. </t>
    </r>
    <r>
      <rPr>
        <sz val="11"/>
        <rFont val="Franklin Gothic Book"/>
        <family val="2"/>
      </rPr>
      <t>Les TdR pour l'AI du Rapport ITIE 2019 sont accessibles au public sur le site ITIE Senegal.</t>
    </r>
  </si>
  <si>
    <t>Si oui, le Groupe multipartite a-t-il convenu de formulaires de déclaration ?</t>
  </si>
  <si>
    <t>Section 3.2.2 Formulaire de déclaration Rapport ITIE 2019 et Annexe 18</t>
  </si>
  <si>
    <r>
      <t xml:space="preserve">Même si les modèles de formulaires de déclaration sont publiés en annexe du Rapport 2019, </t>
    </r>
    <r>
      <rPr>
        <sz val="11"/>
        <color rgb="FF7030A0"/>
        <rFont val="Franklin Gothic Book"/>
        <family val="2"/>
      </rPr>
      <t>il serait nécessaire de clarifier ici à quelle date le GMP a convenu des formulaires de déclaration pour le Rapport 2019, idéalement avec une référence au procès-verbal de la réunion ou la GMP a approuvé ces formulaires</t>
    </r>
    <r>
      <rPr>
        <sz val="11"/>
        <color theme="1"/>
        <rFont val="Franklin Gothic Book"/>
        <family val="2"/>
      </rPr>
      <t>.</t>
    </r>
  </si>
  <si>
    <t>Le GMP pourrait souhaiter inclure ici une indication de la date précise quand le GMP a convenu des formulaires de déclaration pour le Rapport 2019, idéalement avec une référence au procès-verbal de la réunion ou la GMP a approuvé ces formulaires.</t>
  </si>
  <si>
    <t>http://itie.sn/wp-content/uploads/2020/06/CR-1-2020-R%C3%A9union-GMP-28-F%C3%A9vrier-2020.pdf</t>
  </si>
  <si>
    <t>Les modèles de formulaires de déclaration sont publiés en annexe du Rapport 2019, et le PV de la réunion du GMP du 28 février 2020 confirme que le GMP a approouvé les formulaires de déclaration pour le Rapport 2019.</t>
  </si>
  <si>
    <t>Si oui, le Groupe multipartite a-i-il examiné les procédures d’audit et d’assurance qualité des entreprises et des entités de l’État participant à la déclaration ITIE ?</t>
  </si>
  <si>
    <t xml:space="preserve">Section 4.5 Rapport ITIE 2019 </t>
  </si>
  <si>
    <t>Les pratiques d'audit sont decrites pour les entreprises et les administrations publiques en 2019 dans le Rapport 2019.</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</si>
  <si>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</si>
  <si>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 xml:space="preserve">Section 3.2.4 Rapport ITIE 2019 </t>
  </si>
  <si>
    <t>Les assurances qualités pour le reporting ITIE des entreprises et administrations publiques sont bien décrites dans le Rapport 2019.</t>
  </si>
  <si>
    <t>Si oui, le Groupe multipartite at-il convenu de dispositions appropriées pour protéger les informations confidentielles ?</t>
  </si>
  <si>
    <t xml:space="preserve">Section 3.2.5 Rapport ITIE 2019 </t>
  </si>
  <si>
    <t>Les mechanismes de sauvegarde de la confidentialité des données sont décrites dans le Rapport 2019.</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</si>
  <si>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</si>
  <si>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Section 4.5.6 du Rapport 2019 ainsi que l'Annexe 4.</t>
  </si>
  <si>
    <t>Toutes les entreprises et administrations dans le perimetre ont fourni une certification pour leur formulaires de déclaration. Une minorité des entreprises dans le perimetre n'a pas fourni de preuves de comptes 2019 certifiés par un auditeur externe. La liste des entreprises dont les comptes 2019 n'etaient pas certifiés est fournie dans l'annexe 4 et la valeur de leur paiements est fourni dans le Rapport 2019.</t>
  </si>
  <si>
    <t>Le GMP est encouragé de mettre à jour cette section du formulaire, avec référence à la Section 4.5.6 du Rapport 2019 ainsi que l'Annexe 4.</t>
  </si>
  <si>
    <t>Si oui, un résumé des principales conclusions de l’évaluation de l’exhaustivité et de la fiabilité des données divulguées par les entreprises et les entités de l’État a-t-il été divulgué publiquement ?</t>
  </si>
  <si>
    <t xml:space="preserve">Section 4.5.6 Rapport ITIE 2019 </t>
  </si>
  <si>
    <t>Le Rapport ITIE 2019 fourni l'évaluation de l'AI de l'exhaustivité et la fiabilité des données financières reconciliées.</t>
  </si>
  <si>
    <t>Si oui, les sources des informations (contextuelles) non financières éventuellement soumises sont-elles clairement indiquées ?</t>
  </si>
  <si>
    <t>Oui, les sources de données contextuelles semblent etre clairement indiquées.</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</si>
  <si>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</si>
  <si>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</si>
  <si>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</si>
  <si>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</si>
  <si>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</si>
  <si>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</si>
  <si>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</si>
  <si>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</si>
  <si>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Sénégal semble avoir partiellement respecté l'objectif de cette Exigence. Alors que le Rappoort ITIE 2019 identifie les revenus de PETROSEN comme les seuls revenus de l'Etat issus du secteur extractif qui ne sont pas comptabilisé dans le budget de l'Etat, il n'existe pas de rapport financier public décrivant la gestion de ces revenus par PETROSEN (e.g. ètats financiers).</t>
  </si>
  <si>
    <r>
      <t xml:space="preserve">Le Sénégal a </t>
    </r>
    <r>
      <rPr>
        <b/>
        <sz val="11"/>
        <color theme="1"/>
        <rFont val="Franklin Gothic Book"/>
        <family val="2"/>
      </rPr>
      <t>pleinement respecté</t>
    </r>
    <r>
      <rPr>
        <sz val="11"/>
        <color theme="1"/>
        <rFont val="Franklin Gothic Book"/>
        <family val="2"/>
      </rPr>
      <t xml:space="preserve"> l'objectif global de l'exigence consistant à assurer la traçabilité des revenus extractifs au budget national et à garantir le même niveau de transparence et de responsabilité pour les revenus extractifs qui ne sont pas enregistrés dans le budget national. Le Rapport ITIE 2019 décrit les types de revenus extractifs non enregistrés dans le budget national, composés principalement des revenus extractifs perçus et conservés par l'entreprise publique PETROSEN. En juin 2021, PETROSEN a publié ses états financiers audités pour la période 2015-2019, fournissant des rapports financiers fiables décrivant sa gestion des revenus extractifs non enregistrés dans le budget national.  </t>
    </r>
  </si>
  <si>
    <t>Le gouvernement fournit-il des explications claires au public indiquant si les revenus extractifs ont été comptabilisés dans le budget national (c’est-à-dire s’ils figurent sur le compte consolidé du gouvernement/le compte unique du Trésor) ?</t>
  </si>
  <si>
    <t>Oui, à travers le rapportage ITIE</t>
  </si>
  <si>
    <t>Section 4.4.8.1 du Rapport ITIE 2019</t>
  </si>
  <si>
    <t xml:space="preserve"> Les rapports financiers du FONSIS ne sont pas rendus publics</t>
  </si>
  <si>
    <t xml:space="preserve">Le rapport dit que les revenus du gouvernement du secteur extractif sont comptabilisé dans le budget national d'apres le principe d'unicité des comptes publics, avec l'exception des revenus petroliers percus pas PETROSEN (les contribution à l'IPRES et des entreprises minieres aux fonds de réhabilitation des sites miniers ne sont pas des formes de revenus du gouvernement). </t>
  </si>
  <si>
    <t>Le gouvernement divulgue-t-il publiquement les types spécifiques de revenus qui ne sont pas comptabilisés dans le budget ?</t>
  </si>
  <si>
    <t>Section 1.2.1 du Rapport ITIE 2019</t>
  </si>
  <si>
    <t>Seuls les revenus extractifs percus par PETROSEN ne figurent pas dans le budget national (Section 4.4.8.1).</t>
  </si>
  <si>
    <t>Le gouvernement divulgue-t-il publiquement la valeur des revenus qui ne sont pas comptabilisés dans le budget ?</t>
  </si>
  <si>
    <t>13,45 milliards XOF</t>
  </si>
  <si>
    <t xml:space="preserve">Les revenus percus par PETROSEN sont divulgués de manière désaggrégée dans l'Annexe 12(19) du Rapport ITIE 2019. </t>
  </si>
  <si>
    <t>Le public a-t-il accès à des explications au sujet de l’affectation des revenus aux entités extrabudgétaires, telles que des fonds de développement ou souverains ?</t>
  </si>
  <si>
    <t>http://www.jo.gouv.sn/spip.php?article9611</t>
  </si>
  <si>
    <r>
      <t xml:space="preserve">Le Rapport ITIE 2019 fourni quelques explications d'ordre generale sur la gestion financiere de PETROSEN, </t>
    </r>
    <r>
      <rPr>
        <sz val="11"/>
        <color rgb="FF7030A0"/>
        <rFont val="Franklin Gothic Book"/>
        <family val="2"/>
      </rPr>
      <t>mais ne fourni pas une explication claire de l'affectation des revenus par PETROSEN en 2019. Les etats financiers de PETROSEN ne sont pas publiquement accessibles</t>
    </r>
    <r>
      <rPr>
        <sz val="11"/>
        <color theme="1"/>
        <rFont val="Franklin Gothic Book"/>
        <family val="2"/>
      </rPr>
      <t>.</t>
    </r>
  </si>
  <si>
    <t>Le GMP pourrait il expliquer ou l'affectation des revenus percus par PETROSEN est publiquement disponible (par exemple a travers les etats financiers de PETROSEN pour 2019).</t>
  </si>
  <si>
    <r>
      <t xml:space="preserve">Le Rapport ITIE 2019 fourni quelques explications d'ordre generale sur la gestion financiere de PETROSEN, </t>
    </r>
    <r>
      <rPr>
        <sz val="11"/>
        <color rgb="FF7030A0"/>
        <rFont val="Franklin Gothic Book"/>
        <family val="2"/>
      </rPr>
      <t xml:space="preserve">mais ne fourni pas une explication claire de l'affectation des revenus par PETROSEN en 2019. </t>
    </r>
    <r>
      <rPr>
        <sz val="11"/>
        <rFont val="Franklin Gothic Book"/>
        <family val="2"/>
      </rPr>
      <t>Néanmoins, les etats financiers de PETROSEN pour la période 2015-2019 viennent d'être publiés en juin 2021 et fournissent une explication de la gestion des revenus extractifs de la part de PETROSEN (voir https://www.petrosen.sn/index.php/publications/etats-financiers-petrosen-2015-2019/).</t>
    </r>
  </si>
  <si>
    <t>Des rapports financiers expliquant l’affectation des revenus aux entités extrabudgétaires, telles que des fonds de développement ou souverains, sont-ils accessibles au public ?</t>
  </si>
  <si>
    <r>
      <t xml:space="preserve">Le Rapport ITIE 2019 fourni quelques explications d'ordre generale sur la gestion financiere de PETROSEN, </t>
    </r>
    <r>
      <rPr>
        <sz val="11"/>
        <color rgb="FF7030A0"/>
        <rFont val="Franklin Gothic Book"/>
        <family val="2"/>
      </rPr>
      <t>mais ne fourni pas une explication claire de l'affectation des revenus par PETROSEN en 2019</t>
    </r>
    <r>
      <rPr>
        <sz val="11"/>
        <color theme="1"/>
        <rFont val="Franklin Gothic Book"/>
        <family val="2"/>
      </rPr>
      <t>. Néanmoins, les etats financiers de PETROSEN pour la période 2015-2019 viennent d'être publiés en juin 2021 et fournissent une explication de la gestion des revenus extractifs de la part de PETROSEN (voir https://www.petrosen.sn/index.php/publications/etats-financiers-petrosen-2015-2019/).</t>
    </r>
  </si>
  <si>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</si>
  <si>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https://www.petrosen.sn/index.php/publications/etats-financiers-petrosen-2015-2019/</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</si>
  <si>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</si>
  <si>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</si>
  <si>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http://dpee.sn/-TOFE-.html?lang=fr</t>
  </si>
  <si>
    <t>Commentaire GMP 7.2.17 Harmonisation des classifications budgétaires utilisées avec les normes internationales (pages 186 Rapport ITIE 2019)</t>
  </si>
  <si>
    <r>
      <t xml:space="preserve">Le Rapport ITIE 2019 décrit les démarches du GMP et des administrations publiques pour faire suite a la recommandation ITIE d'harmoniser les  classifications budgétaires utilisées avec les normes internationales. </t>
    </r>
    <r>
      <rPr>
        <sz val="11"/>
        <color rgb="FF7030A0"/>
        <rFont val="Franklin Gothic Book"/>
        <family val="2"/>
      </rPr>
      <t>Néanmoins, le GMP pourrait souhaiter inclure ici des références à des documents publics décrivant la nomenclature de classification des revenus de l'Etat</t>
    </r>
    <r>
      <rPr>
        <sz val="11"/>
        <color theme="1"/>
        <rFont val="Franklin Gothic Book"/>
        <family val="2"/>
      </rPr>
      <t>.</t>
    </r>
  </si>
  <si>
    <t>Le GMP pourrait souhaiter inclure ici des références à des documents publics décrivant la nomenclature de classification des revenus de l'Etat.</t>
  </si>
  <si>
    <t>Voir Page 186 du Rapport ITIE 2019. En plus, la nomenclature est accessible sur le site de la Direction générale du Budget. l’Arrêté n°022158 du 11 Octobre 2018 fixant
les lignes budgétaires et les catégories de la dépense arrête conformément aux dispositions de l'article 2 du décret n°2018‐ 1932 du 11 octobre 2018 modifiant le décret n°2012‐673 du 04 juillet 2012 portant nomenclature budgétaire de l'Etat, pour chaque paragraphe de la classification des recettes et de la classification économique des dépenses, les lignes budgétaires et la catégorie des dépenses au sens de l'article 11 de la loi organique n° 2011‐15 du 08 juillet 2011 relative aux lois de finances, modifiée par la loi organique n° 2016‐34 du 23 décembre 2016. Ainsi, ledit arrêté a prévu des lignes budgétaires spécifiques aux revenus miniers et pétroliers notamment :
- 715110 : Taxe spéciale sur le ciment
- 721204 : Revenu du domaine minier
- 7213 : Revenu du pétrole et du gaz.                        http://www.budget.gouv.sn/documents/public_download/5c6e7c0a-a7f4-4f20-8337-81cd0a2a028a/telechargement</t>
  </si>
  <si>
    <t>Le Rapport ITIE 2019 décrit les démarches du GMP et des administrations publiques pour faire suite a la recommandation ITIE d'harmoniser les  classifications budgétaires utilisées avec les normes internationales. Le site Internet de la Direction générale du Budget fournit plus de détails sur la nomenclature budgétaire des revenus extractifs.</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</si>
  <si>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</si>
  <si>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</si>
  <si>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</si>
  <si>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Non applicable</t>
  </si>
  <si>
    <t>L’Exigence 5.2 s’applique-t-elle au cours de la période sous revue ?</t>
  </si>
  <si>
    <t>Mécanisme de partage des revenus 1</t>
  </si>
  <si>
    <t>Le gouvernement divulgue-t-il les informations sur les transferts infranationaux ?</t>
  </si>
  <si>
    <t>&lt; Déclaration ITIE  &gt;</t>
  </si>
  <si>
    <t>Section 4.4.8.3 du Rapport ITIE 2019</t>
  </si>
  <si>
    <t>Pétrole: Un projet de loi de partage des revenus issus des futures exploitations pétrolières et gazières est en cours d’élaboration. Le projet de loi prévoit un partage des revenus provenant de l’exploitation du pétrole et du gaz entre le Budget de l’Etat et le Fonds de Stabilisation et Intergénérationnel. Le partage sera effectué chaque année en tenant compte du niveau des réserves de ressources naturelles et des variations liées au prix. Le montant à transférer sera fixé dans la loi des finances de l’année. Au titre de 2019, le projet n'ayant pas encore été adopté, cette exigence n'est pas applicable dans le secteur des hydrocarbures.
Mines: Le Code minier (2016) prévoit l’affectation de 20% des recettes provenant des opérations minières un Fonds d’appui et de péréquation destiné aux collectivités locales. En cas de partage de production, une partie de la part revenant à l’Etat alimentera le Fonds.
Les modalités d’alimentation, d’opération et de fonctionnement de ces Fonds sont fixées par le décret 2020-1938 du 14 octobre 2020 fixant les modalités de répartition du Fonds d’appui et de péréquation aux Collectivité territoriales. Dans la pratique, ni l'ancien mécanisme du code minier, ni le nouveau décret n'ont donné lieu à des transferts concrets, en l'absence de l'exécution des décrets.</t>
  </si>
  <si>
    <t xml:space="preserve">Si oui, la formule de partage statutaire des revenus est-elle divulguée publiquement ? </t>
  </si>
  <si>
    <t>La formule de partage du mécanisme de transfert dans le secteur minier est fournie page 129 du rapport ITIE 2019. Le calcul du transfert théorique global est également présenté: 5 215 324 960 XOF pour l'année 2019.</t>
  </si>
  <si>
    <t>Si oui, combien le gouvernement devrait-il avoir transféré selon la formule de partage des revenus pour l’administration locale 1 ?</t>
  </si>
  <si>
    <t>Collectivités territoriales abritant les sites des opérations minières:0,78 milliards XOF. (voir tableau page 130 du rapport ITIE 2019)</t>
  </si>
  <si>
    <t>Si oui, combien le gouvernement devrait-il avoir transféré selon la formule de partage des revenus pour l’administration locale 2 ?</t>
  </si>
  <si>
    <t>Collectivités territoriales (départements et communes): 2,34 milliards XOF (voir tableau page 130 du rapport ITIE 2019)</t>
  </si>
  <si>
    <t>Si oui, combien le gouvernement devrait-il avoir transféré selon la formule de partage des revenus pour l’administration locale 3 ?</t>
  </si>
  <si>
    <t>Fonds d'Equipement des Collectivités territoriales (FECT): 2,08 milliards XOF (voir tableau page 130 du rapport ITIE 2019).</t>
  </si>
  <si>
    <t>Si oui, combien le gouvernement a-t-il transféré à l’administration locale 1 au cours de la période sous revue ?</t>
  </si>
  <si>
    <t>Si oui, combien le gouvernement a-t-il transféré à l’administration locale 2 au cours de la période sous revue ?</t>
  </si>
  <si>
    <t>Si oui, combien le gouvernement a-t-il transféré à l’administration locale 3 au cours de la période sous revue ?</t>
  </si>
  <si>
    <t>Mécanisme de partage des revenus 2</t>
  </si>
  <si>
    <t>[Dupliquez pour chaque entité d’administration locale ayant droit à des transferts infranationaux de revenus extractifs.]</t>
  </si>
  <si>
    <t>Le Groupe multipartite a-t-il convenu d’une procédure garantissant la qualité des données et permettant d’assurer la fiabilité des informations sur ces transferts, conformément à l’Exigence 4.9 ?</t>
  </si>
  <si>
    <t>Il n'y a pas eu de transfert en 2019 cf. Section 4.4.8.3 du Rapport ITIE 2019</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</si>
  <si>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</si>
  <si>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</si>
  <si>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Recommantion 10 Sections 1.4 et 6 du Rapport ITIE 2019</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</si>
  <si>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</si>
  <si>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</si>
  <si>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</si>
  <si>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Non évalué</t>
  </si>
  <si>
    <r>
      <t xml:space="preserve">Cette Exigence n'est pas évaluée dans le cadre de la Validation, sauf si l'objectif de l'Exigence est considérée comme </t>
    </r>
    <r>
      <rPr>
        <i/>
        <sz val="11"/>
        <color theme="1"/>
        <rFont val="Franklin Gothic Book"/>
        <family val="2"/>
      </rPr>
      <t>dépassée</t>
    </r>
    <r>
      <rPr>
        <sz val="11"/>
        <color theme="1"/>
        <rFont val="Franklin Gothic Book"/>
        <family val="2"/>
      </rPr>
      <t>. Le GMP pourrait souhaiter completer les references ci-dessous pour essayer de demontrer que l'Exigence a été dépassée, ainsi que d'inclure des arguments clairs du GMP demontrant que tous les aspects de l'Exigence ont été dépassés.</t>
    </r>
  </si>
  <si>
    <t xml:space="preserve">Le Sénégal a abordé certains aspects de cette exigence, principalement par le biais des rapports ITIE. Cependant, bien que le GMP ait fourni certaines informations sur la gestion des recettes et des dépenses, il n'a pas abordé les aspects de l'exigence liés à la redevabilité dans la gestion des recettes affectées, des hypothèses et des projections budgétaires. Les rapports d'audit du secteur public de la Cour des comptes ne sont pas encore accessibles au public pour la période sous revue (2019). Par conséquent, il ne peut pas encore être constaté que le Sénégal a pleinement satisfait à tous les aspects techniques et à l'objectif global de cette exigence. </t>
  </si>
  <si>
    <t>Le gouvernement précise-t-il si des revenus extractifs sont réservés (c’est-à-dire, dédiés à des utilisations, programmes ou zones géographiques spécifiques) ? - ajoutez des lignes s’il y en a plusieurs</t>
  </si>
  <si>
    <t>Section 4.4 du Rapport ITIE 2019</t>
  </si>
  <si>
    <r>
      <t xml:space="preserve">Le Rapport ITIE 2019 semble décrire les revenus du secteur extractif affectés à des programmes ou à des régions géographiques spécifiques, </t>
    </r>
    <r>
      <rPr>
        <sz val="11"/>
        <color rgb="FF7030A0"/>
        <rFont val="Franklin Gothic Book"/>
        <family val="2"/>
      </rPr>
      <t>mais ne semble pas décrire les méthodes garantissant la redevabilité des bénéficiaires et l’efficacité de l’utilisation de ces fonds</t>
    </r>
    <r>
      <rPr>
        <sz val="11"/>
        <color theme="1"/>
        <rFont val="Franklin Gothic Book"/>
        <family val="2"/>
      </rPr>
      <t>.</t>
    </r>
  </si>
  <si>
    <t xml:space="preserve">Le GMP pourrait souhaiter completer les informations publiées en ligne avec une description des pratiques de controle des affectations budgetaire ciblées et une evaluation de l'efficacité de l'utilisation de ces fonds. (informations à compléter par Aziz et Moussa Mbaye Gueye); </t>
  </si>
  <si>
    <t xml:space="preserve">Le gouvernement présente-t-il une description du budget et des processus d’audit du pays ? </t>
  </si>
  <si>
    <t>Section 4.4.5 du Rapport ITIE 2019</t>
  </si>
  <si>
    <r>
      <t xml:space="preserve">Le Rapport ITIE 2019 inclus une description des procédures nationales relatives à l’élaboration du budget national et à son contrôle, </t>
    </r>
    <r>
      <rPr>
        <sz val="11"/>
        <color rgb="FF7030A0"/>
        <rFont val="Franklin Gothic Book"/>
        <family val="2"/>
      </rPr>
      <t>mais les rapports sur le contrôle budgétaire de la Cour des Comptes publiés sur son site Internet semblent s'arreter a 2017</t>
    </r>
    <r>
      <rPr>
        <sz val="11"/>
        <color theme="1"/>
        <rFont val="Franklin Gothic Book"/>
        <family val="2"/>
      </rPr>
      <t xml:space="preserve">. </t>
    </r>
  </si>
  <si>
    <t>le GMP pourrait souhaiter faire le suivi pour s'assurer que les rapports de lla Cour des Comptes soient bien mises a jour sur le site Internat, au moins pour 2019.</t>
  </si>
  <si>
    <t>les rapports de la Cour des comptes pour la période sous revue ne sont pas encore disponibles.</t>
  </si>
  <si>
    <t>Le gouvernement divulgue-t-il publiquement les informations sur les budgets et les dépenses ? - ajoutez des lignes s’il y en a plusieurs</t>
  </si>
  <si>
    <t>Section 4.4.6 du Rapport ITIE 2019</t>
  </si>
  <si>
    <r>
      <t xml:space="preserve">Le Rapport ITIE 2019 fournit une description générale des documents budgetaires, </t>
    </r>
    <r>
      <rPr>
        <sz val="11"/>
        <color rgb="FF7030A0"/>
        <rFont val="Franklin Gothic Book"/>
        <family val="2"/>
      </rPr>
      <t>sans expliciter si les données suivantes sont accessible au public: les prévisions de production, prix des matières premières et revenus attendus des industries extractives, ainsi qu’à la part des recettes fiscales espérées de ce secteur à l’avenir.</t>
    </r>
  </si>
  <si>
    <t>Le GMP pourrait souhaiter clarifier l'accessibilité au public de données contribuant à améliorer la compréhension publique et à alimenter le débat sur les questions de la pérennité des revenus et de la dépendance aux ressources naturelles, parmi lesquelles des éléments de prévision étayantla projection du cycle budgétaire pour les années à venir relativement à la production, au prix matières premières et revenus attendus des industries extractives, ainsi qu’à la part des recettes fiscales espérées de ce secteur à l’avenir, conformément à l'exigence 5.3.c.</t>
  </si>
  <si>
    <t>Document à fournir, notamment les rapports sur les dépenses fiscales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</si>
  <si>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</si>
  <si>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</si>
  <si>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</si>
  <si>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 xml:space="preserve"> Pleinement respectée/Dépassée</t>
  </si>
  <si>
    <t>L’Exigence 6.1 s’applique-t-elle au cours de la période sous revue ?</t>
  </si>
  <si>
    <t>3.2.6 Dépenses sociales</t>
  </si>
  <si>
    <t>Le gouvernement divulgue-t-il les informations sur les dépenses sociales ?</t>
  </si>
  <si>
    <t>Il semble que le gouvernement ne divulgue pas les dépenses sociales et environnementales en 2019, seules les entreprises le font.</t>
  </si>
  <si>
    <t>Le fichier de transparence n'indique pas où le gouvernement divulgue ces dépenses. Il semble que le gouvernement ne divulgue pas les dépenses sociales et environnementales en 2019, seules les entreprises le font. Les dépenses sociales et environmentales indiquées section 5.6 et 5.7 du rapport 2019 sont indiquées "sur la base des déclarations ITIE des sociétés". La page 26 du rapport indique que pour les paiements sociaux "Ce Flux sera déclaré unilatéralement par les Sociétés Extractive."</t>
  </si>
  <si>
    <t>Si c'est le cas, où le gouvernement divulgue-t-il les informations? Si c'est le cas, y a t il eu une réconciliation pour les dépenses sociales entre les déclarations des entreprises et les divulgations du gouvernement?</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</si>
  <si>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</si>
  <si>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</si>
  <si>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</si>
  <si>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</si>
  <si>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</si>
  <si>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Annexe 6 Rapport ITIE 2019</t>
  </si>
  <si>
    <t>Les dépenses sociales obligatoires sont divulgués dans l'annexe 6 du rapport ITIE 2019, les non obligatoires dans l'Annexe 7.</t>
  </si>
  <si>
    <t>Si oui, quel était le montant total des dépenses sociales obligatoires qui ont été payées ?</t>
  </si>
  <si>
    <t>Les dépenses sociales obligatoires sont divulguées dans l'annexe 6 du rapport ITIE 2019 de manière désagrégée (société, date, montant,…). Cependant, un doute subsiste sur l'exhaustivité des déclarations: seules 2 entreprises sur les 8 engagées dans le domaine gazier ont rapporté de tels paiements.</t>
  </si>
  <si>
    <t xml:space="preserve">LE GMP pourrait-il clarifier cette sittuation: si les paiements sont obligatoires, pourquoi tant de socitétés pétrolières n'ont pas effectué de paiements? (Documentation des dépenses sociales pour PETROSEN).  </t>
  </si>
  <si>
    <t>Les dépenses sociales obligatoires sont divulguées Annexe 6 et section 5.6. Un doute subsiste concernant l'exhausitivité des divulgations des dépenses obligatoires: si elles sont obligatoires pourquoi n'y a -til aucun chiffre pour plusieurs entreprises minières et pétrolières?</t>
  </si>
  <si>
    <t>Si les dépenses sont obligatoires, pourquoi n'y a -t-il aucun chiffre pour plusieurs entreprises minières et pétrolières? Le GMP a -t-il discuté de l'exhaustivité de ces données?</t>
  </si>
  <si>
    <t>Si oui, quel était le montant total des dépenses sociales volontaires qui ont été payées ?</t>
  </si>
  <si>
    <t>Les dépenses sociales volontaires sont bien listées dans l'annexe 7 du rapport ITIE 2019, ventilées par entreprise.</t>
  </si>
  <si>
    <t>Les dépenses sociales volontaires sont divulguées Annexe 7 et section 5.6.</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</si>
  <si>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</si>
  <si>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L'annexe 6 du rapport ITIE 2019 détaille, lorsque disponible, le nom de l'entreprise, la nature du paiement  (en espèces ou en nature), et comprend une description du type de dépense ainsi que l'identité du bénéficiaire.</t>
  </si>
  <si>
    <t>L'annexe 6 du rapport ITIE 2019 détaille pour les dépenses sociales obligatoires, lorsque disponible, le nom de l'entreprise, la nature du paiement  (en espèces ou en nature), et comprend une description du type de dépense ainsi que l'identité du bénéficiaire. Il en est de même pour les dépenses sociales volontaires et l'annexe 7</t>
  </si>
  <si>
    <t>La section 3.2.4 du rapport ITIE 2019 établit que les paiements sociaux volontaires font partie intégrante du formulaire de déclaration, et bénéficient à ce titre de la même assurance de qualité des donnés que les autres données financières.</t>
  </si>
  <si>
    <t>La section 3.2.2 indique que les paiements sociaux font partie du formulaire de déclaration et bénéficient à ce titre de la même procédure d'assurance des données que les autres données financières indiquées en section 3.2.4 du rapport ITIE 2019</t>
  </si>
  <si>
    <t>Paiements consacrés à l’environnement</t>
  </si>
  <si>
    <t>Le gouvernement divulgue-t-il les informations sur les paiements environnementaux ?</t>
  </si>
  <si>
    <t>Les paiements environnementaux sont listées dans l'annexe 8 du rapport ITIE 2019. Il s'agit pour la Direction de l'Environnement et des Etablissements Classés de:
-la taxe superficiaire
-la taxe à la pollution
-l'Appui institutionnel
Et pour la Direction des Eaux, Forêts et Chasses et Conservation des sols de:
-la Taxe d'abattage
-Appui Institutionnel</t>
  </si>
  <si>
    <t>Il serait bon d'inclure dans les annexes une colonne établissant le nom du flux de revenus payé par l'entreprise.</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</si>
  <si>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</si>
  <si>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</si>
  <si>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</si>
  <si>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Les flux de revenus étant compris dans le formulaire de déclaration classiques, les paiements environnementaux bénéficient des mêmes assurances de qualités que les données financières générales.</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</si>
  <si>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</si>
  <si>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</si>
  <si>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</si>
  <si>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</si>
  <si>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</si>
  <si>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</si>
  <si>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Section 5.8 du Rapport ITIE 2019</t>
  </si>
  <si>
    <t xml:space="preserve"> Le rapport présente la définition de dépenses quasi-fiscales et expliquent que ni MIFERSO ni PETROSEN n'ont reporté de telles dépenses et conclus que l'Exigence 6.2 n'est pas applicables (p.156). </t>
  </si>
  <si>
    <t>Si oui, quelle était la valeur totale des dépenses quasi budgétaires réalisées par les entreprises d’État ?</t>
  </si>
  <si>
    <t>Pétrole : Le rapport confirme l'absence de dépenses quasi-fiscales de la part de PETROSEN en 2019, sans inclure de justification (p.117).                 
Mines : Le rapport confirme l'absence de dépenses quasi-fiscales de la part de MIFERSO en 2019, là encore sans justification (p.81).</t>
  </si>
  <si>
    <t xml:space="preserve">Les membres du GMP ont conclu qu’il y en avait pas eu pendant l’année 2019. En effet, les
membres du GMP qui comptent en leur sein un Expert-Comptable et des Comptables, se sont basés non seulement sur les conclusions de l’Administrateur indépendant mais également sur le fait que les états financiers de MIFERSO par exemple ne font pas état de telles dépenses.
Egalement, le GMP a consulté les plans de passation de marchés de PETROSEN et MIFERSO qui sont soumises au Code des Marchés publics. Lesdits plans de passation sont disponibles sur la
page :
http://www.marchespublics.sn/index.php?option=com_plan&amp;task=frontgen&amp;year=2019&amp;idtype
=5&amp;Itemid=105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</si>
  <si>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</si>
  <si>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</si>
  <si>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</si>
  <si>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</si>
  <si>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</si>
  <si>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</si>
  <si>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</si>
  <si>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r>
      <t>Le Sénégal semble avoir pleinement respecté l'objectif de cette Exigence, mais le GMP pourrait souhaiter combler les aspects encouragés de l'Exigence, tel qu'une estimation des activités miniéres informelles ou artisanales. Pour argumenter pour une evaluation de '</t>
    </r>
    <r>
      <rPr>
        <i/>
        <sz val="11"/>
        <color theme="1"/>
        <rFont val="Franklin Gothic Book"/>
        <family val="2"/>
      </rPr>
      <t>dépassée</t>
    </r>
    <r>
      <rPr>
        <sz val="11"/>
        <color theme="1"/>
        <rFont val="Franklin Gothic Book"/>
        <family val="2"/>
      </rPr>
      <t>', il serait necessaire de demontrer qu'une grande partie des informations exigées par l'Exigence 6.3 est divulguée systematiquement par les administrations publiques, et de fournir les liens vers les differentes sources d'information.</t>
    </r>
  </si>
  <si>
    <r>
      <t xml:space="preserve">Le Sénégal a </t>
    </r>
    <r>
      <rPr>
        <b/>
        <sz val="11"/>
        <color theme="1"/>
        <rFont val="Franklin Gothic Book"/>
        <family val="2"/>
      </rPr>
      <t>pleinement respecté</t>
    </r>
    <r>
      <rPr>
        <sz val="11"/>
        <color theme="1"/>
        <rFont val="Franklin Gothic Book"/>
        <family val="2"/>
      </rPr>
      <t xml:space="preserve"> tous les aspects de cette exigence en publiant la contribution des industries extractives, en termes absolus et relatifs, au PIB, aux recettes publiques, aux exportations et à l'emploi. Bien que le Rapport ITIE du Sénégal n'ait pas inclus d'estimations de la contribution du secteur informel aux industries extractives, les rapports publics sur le site web de l'agence de statistiques du gouvernement (ANSD) fournissent des estimations des activités informelles. On ne peut cependant pas encore conclure que le Sénégal a dépassé l'objectif de cette Exigence, étant donné que la plupart des informations énumérées dans l'Exigence 6.3 continuent d'être divulguées par le biais du Rapport ITIE, plutôt que par les divulgations systématiques du gouvernement. </t>
    </r>
  </si>
  <si>
    <t>Le gouvernement divulgue-t-il des informations sur la contribution du secteur extractif à l’économie ?</t>
  </si>
  <si>
    <t>Section 5.3 du Rapport ITIE 2019</t>
  </si>
  <si>
    <t>Le Rapport ITIE 2019 fournit toutes les informations exigées par l'Exigence 6.3 par rapport à la contribution des industries extractives à l'économie nationale, à part une estimation de la contribution du secteur informel. Néanmoins, l'ANSD fournit certaines estimations sur le secteur minier informel qui sont publiquement accessibles.</t>
  </si>
  <si>
    <r>
      <rPr>
        <i/>
        <sz val="11"/>
        <color theme="1"/>
        <rFont val="Franklin Gothic Book"/>
        <family val="2"/>
      </rPr>
      <t>Produit intérieur brut –</t>
    </r>
    <r>
      <rPr>
        <i/>
        <u/>
        <sz val="11"/>
        <color rgb="FF00B0F0"/>
        <rFont val="Franklin Gothic Book"/>
        <family val="2"/>
      </rPr>
      <t xml:space="preserve"> </t>
    </r>
    <r>
      <rPr>
        <i/>
        <u/>
        <sz val="11"/>
        <color rgb="FF0070C0"/>
        <rFont val="Franklin Gothic Book"/>
        <family val="2"/>
      </rPr>
      <t>SNC 2008</t>
    </r>
    <r>
      <rPr>
        <i/>
        <sz val="11"/>
        <color rgb="FF0070C0"/>
        <rFont val="Franklin Gothic Book"/>
        <family val="2"/>
      </rPr>
      <t xml:space="preserve"> C</t>
    </r>
    <r>
      <rPr>
        <i/>
        <sz val="11"/>
        <color rgb="FF000000"/>
        <rFont val="Franklin Gothic Book"/>
        <family val="2"/>
      </rPr>
      <t>. Exploitation minière et de carrières, y compris le pétrole et le gaz</t>
    </r>
  </si>
  <si>
    <t>Produit intérieur brut – exploitation minière artisanale et à petite échelle et secteur informel</t>
  </si>
  <si>
    <t>Non disponible</t>
  </si>
  <si>
    <r>
      <rPr>
        <sz val="11"/>
        <color rgb="FF7030A0"/>
        <rFont val="Franklin Gothic Book"/>
        <family val="2"/>
      </rPr>
      <t>Le GMP pourrait souhaiter inclure des references a des estimations de la valeur de la production minière artisanale, même s'il s'agit de source non-gouvernementale</t>
    </r>
    <r>
      <rPr>
        <sz val="11"/>
        <color theme="1"/>
        <rFont val="Franklin Gothic Book"/>
        <family val="2"/>
      </rPr>
      <t xml:space="preserve">. </t>
    </r>
  </si>
  <si>
    <t>Sources d'information : base de données Banque mondiale sur le secteur minier, ANSD a réalisé une étude en 2018</t>
  </si>
  <si>
    <t>http://www.ansd.sn/ressources/rapports/RAPPORT%20EMOR%20du%2020%20juillet%202018.pdf</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</si>
  <si>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</si>
  <si>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</si>
  <si>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</si>
  <si>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</si>
  <si>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</si>
  <si>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</si>
  <si>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employés</t>
  </si>
  <si>
    <t>Emploi – secteur extractif – femmes</t>
  </si>
  <si>
    <t>Emploi – secteur extractif</t>
  </si>
  <si>
    <t>Emploi – tous les secteurs</t>
  </si>
  <si>
    <t>Investissements – secteur extractif</t>
  </si>
  <si>
    <t>Investissements – tous les secteurs</t>
  </si>
  <si>
    <t>Le gouvernement divulgue-t-il des informations sur la répartition géographique des activités extractives majeures dans le pays ?</t>
  </si>
  <si>
    <t>Section 4.1 (p.46) et Section 4.2 (p.91) du Rapport ITIE 2019</t>
  </si>
  <si>
    <t xml:space="preserve">Ces cartes  geographique suffiraient a remplir l'Exigence, mais le GMP pourrait souhaiter inclure des references au cadastre petrolier  ainsi que toutes informations publique sur la cartographie minière.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</si>
  <si>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</si>
  <si>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</si>
  <si>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</si>
  <si>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</si>
  <si>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</si>
  <si>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http://www.denv.gouv.sn/index.php/e-i-e/textes-legislatifs-et-reglementaires/code</t>
  </si>
  <si>
    <t xml:space="preserve">Section 4.1.12.1 et 4.1.12.2 du Rapport ITIE 2019 </t>
  </si>
  <si>
    <t>les bases de données contenant des évaluations de l’impact sur l’environnement, les plans de certification ou des documents similaires concernant la gestion de l’environnement ?</t>
  </si>
  <si>
    <t>http://www.denv.gouv.sn/index.php/divisions/divisions-des-installations-classees-dic</t>
  </si>
  <si>
    <t>d’autres données pertinentes concernant les procédures de suivi et d’administration de l’environnement ?</t>
  </si>
  <si>
    <t>http://www.environnement.gouv.sn/documentations</t>
  </si>
  <si>
    <t>Le Sénégal semble avoir en grande partie respecté l'objectif de cette Exigence d’assurer l’accès public à des informations exhaustives sur les droits de propriété liés aux gisements et projets extractifs. Alors que la plupart des aspects de l'Exigence 2.3 ont été addressées, il serait necessaire de mettre à jour les informations dans cette section sur le nouveau cadastre pétrolier ainsi que les clarifications sur le nombre de permis miniers en vigueur, etant donné les petites incoherences dans le Rapport ITIE 2019.</t>
  </si>
  <si>
    <t>Dépassé</t>
  </si>
  <si>
    <t xml:space="preserve">La politique de l'Etat en ce qui concerne la publication des contrats est bien décrite dans le Rapport ITIE 2019, y compris pour le secteur minier (Section 4.7.1) que pour le secteur pétrolier (Section 4.7.2). Tous les contrats semblent bien avoir ete publie. </t>
  </si>
  <si>
    <t>Tous les contrats et conventions minières ont bien été publiés dans leur intégralité.</t>
  </si>
  <si>
    <t>Tous les contrats pétroliers ont bien été publiés dans leur intégralité.</t>
  </si>
  <si>
    <t xml:space="preserve">La liste de contracts miniers et petrolier semble exhaustive. </t>
  </si>
  <si>
    <t>Les contrats et permis octoryés depuis le debut de 2021 sont publiés avec leurs arretes sur le site itie senegal.</t>
  </si>
  <si>
    <r>
      <rPr>
        <b/>
        <sz val="11"/>
        <color theme="1"/>
        <rFont val="Franklin Gothic Book"/>
        <family val="2"/>
      </rPr>
      <t>Mines</t>
    </r>
    <r>
      <rPr>
        <sz val="11"/>
        <color theme="1"/>
        <rFont val="Franklin Gothic Book"/>
        <family val="2"/>
      </rPr>
      <t xml:space="preserve"> :  Le rapport décrit l'accord d'échange de marchandise de dépenses sociales obligatoires en échange a la renonciation à un droit à une partie du titre par l'État en faveur de l'opérateur, Sabodala Gold Operations, suite à son acquisition de « Oromin Joint-Venture Group » (OJVG) (p.82). Il s'agit donc d'equipement de de bureau pour les administrations. </t>
    </r>
  </si>
  <si>
    <t xml:space="preserve">Le rapport décrit la valeur totale de USD 10 millions en paiements sur des projets sociaux, et fournis la valeur des paiements effectués en 2019, désaggrégée par chacun des deux paiements effectués en 2019 (p.82). Les liens fournis ici couvrent les information necessaires.  </t>
  </si>
  <si>
    <t>La section 4.1.12.1 du rapport 2019 décrit le cadre institutionnel et les différentes entités de l'état impliquées dans la gestion environementale relative aux activités extractives.  La section 4.1.12.2 décrit le cadre juridique avec références notamment à la consitution du Sénegal, au Code de l'environnement, au code minier et aux conventions internationales. Cependant au 12 Juillet le lien vers les conventions internationales page 87 ne fonctionne pas. Les procédures liées aux études d'impact environmental tels que que les conditions d'application et leur validation sont décrites. Les types de dépenses environementales sont recencées en section 4.1.12.3. La section 4.2.10 fournit des compléments sur les obligations environementales dans le secteur pétrolier. Le code de l'environnement est disponible en ligne sur le site du Ministère de l'Environnement</t>
  </si>
  <si>
    <t>Le lien internet fourni pour la divulgation sytématique  ne semble pas fonctionner au 09 juillet. Il est à noté que le ministère de l'environnement fourni une section sur son site décrivant notamment l'impact du changement climatique géneral sur le Sénégal et les objectifs de réduction des émissions de gaz à effet de serre du Sénégal.</t>
  </si>
  <si>
    <t>Le lien internet fourni pour la divulgation sytématique  ne semble pas fonctionner au 09 juillet. Le suivi spécifique des projets extractifs est il documenté publiquement dans la pratique?  Les obligations en cours des différentes socétés extractives sont elles disponibles?</t>
  </si>
  <si>
    <r>
      <t>L'Annexe 3 du Rapport ITIE 2019 fournis la structure du capital des entreprises dans le perimetre du Rapport 2019 (</t>
    </r>
    <r>
      <rPr>
        <sz val="11"/>
        <color rgb="FF7030A0"/>
        <rFont val="Franklin Gothic Book"/>
        <family val="2"/>
      </rPr>
      <t>avec beaucoup de gaps</t>
    </r>
    <r>
      <rPr>
        <sz val="11"/>
        <color theme="1"/>
        <rFont val="Franklin Gothic Book"/>
        <family val="2"/>
      </rPr>
      <t>) et la Section 4.6.2 du Rapport 2019 decrit l'accessibilité au public des propriétaires juridiques, mais pas de la structure du capital des entreprises.</t>
    </r>
    <r>
      <rPr>
        <sz val="11"/>
        <color rgb="FF7030A0"/>
        <rFont val="Franklin Gothic Book"/>
        <family val="2"/>
      </rPr>
      <t xml:space="preserve"> Il n'y a pas d'information sur l'accessibilité au public des informations sur les actionnaires ainsi que leur niveau de participation dans chaque entreprise (structure du capital) de toutes les entreprises dans les secteurs miniers et petroliers.</t>
    </r>
    <r>
      <rPr>
        <sz val="11"/>
        <rFont val="Franklin Gothic Book"/>
        <family val="2"/>
      </rPr>
      <t xml:space="preserve"> Meme si le GMP dans ce formulaire explique que l'acces aux informations sur les proprietaires legaux des enreprises est regi par un arrete et est soumis </t>
    </r>
    <r>
      <rPr>
        <sz val="11"/>
        <color theme="1"/>
        <rFont val="Franklin Gothic Book"/>
        <family val="2"/>
      </rPr>
      <t xml:space="preserve">aux paiements de droits d'accès, </t>
    </r>
    <r>
      <rPr>
        <sz val="11"/>
        <color rgb="FF7030A0"/>
        <rFont val="Franklin Gothic Book"/>
        <family val="2"/>
      </rPr>
      <t>le Rapport ITIE 2019 (pp.139-140) met en evidence des defis d'exhaustivité des informations disponibles de la part du RCCM. Il n'est pas clair sur la base de documents accessibles au public si le GMP considere que les droits d'accès aux informations sur les proprietaires legaux sont raisonables</t>
    </r>
    <r>
      <rPr>
        <sz val="11"/>
        <color theme="1"/>
        <rFont val="Franklin Gothic Book"/>
        <family val="2"/>
      </rPr>
      <t>.</t>
    </r>
  </si>
  <si>
    <t>Le Sénégal semble avoir en grande partie respecté l'objectif de cette Exigence. La plupart des informations requises par l'exigence 2.6 sont disponibles dans le Rapport ITIE 2019 et dans la section 'Entreprises d'Etat' du site Internet de l'ITIE Sénégal. En ce qui concerne les règles statutaires relatives aux relations financières des entreprises d'État, il serait bon de clarifier les règles relatives à la capacité des entreprises d'État à lever des fonds auprès de tiers, conformément à l'exigence 2.6.a.i. La description de la pratique des relations financières des entreprises d'État en 2019 a été éclaircie par la publication des états financiers de PETROSEN, disponible sur le site internet de l'entreprise d'Etat ainsi que sur celui de l'ITIE. Il y a une lacune dans la couverture des prêts et des garanties, étant donné que le rapport ITIE n'a pas pu clarifier si des garanties publiques étaient impliquées dans le projet de la grande Tortue, le plus grand projet de l'histoire du pays. Le rapport indique également, de manière vague, que les entreprises d'État peuvent obtenir des financements par emprunt auprès de tiers " avec ou sans garantie souveraine " - il serait nécessaire de préciser toute garantie souveraine sur les prêts à PETROSEN conformément à l'exigence 2.6.a.ii. Sous réserve des éclaircissements apportés par PETROSEN/MIFERSO, il semble que le manque de clarté sur le financement de la participation de PETROSEN dans le projet Grand Tortue constitue une lacune.</t>
  </si>
  <si>
    <r>
      <t xml:space="preserve">Le Sénégal a </t>
    </r>
    <r>
      <rPr>
        <b/>
        <sz val="11"/>
        <color theme="1"/>
        <rFont val="Franklin Gothic Book"/>
        <family val="2"/>
      </rPr>
      <t>en grande partie respecté</t>
    </r>
    <r>
      <rPr>
        <sz val="11"/>
        <color theme="1"/>
        <rFont val="Franklin Gothic Book"/>
        <family val="2"/>
      </rPr>
      <t xml:space="preserve"> l'objectif de l'exigence, à savoir de permettre au public de connaitre qui possède et contrôle en dernier ressort les entreprises opérant dans les industries extractives du pays, et contribuer à décourager les pratiques abusives dans la gestion des ressources extractives. Bien que la plupart des aspects des critères initiaux de Validation de l'Exigence 2.5 aient été traités, y compris l'établissement d'un cadre juridique et de pratiques de déclaration appropriés pour les divulgations de propriété effective, il existe certaines lacunes techniques relativement mineures. Bien que le GMP ait publié une évaluation de l'exhaustivité et de la fiabilité des divulgations de propriété effective par les entreprises significatives incluses dans le périmètre de rapprochement pour 2019, il n'a pas encore publié une évaluation des divulgations à ce jour par toutes les entreprises, indépendamment de la matérialité de leurs paiements, conformément à l'Exigence 2.5.c. Bien que les déclarations ITIE du Sénégal aient identifié les entreprises cotées en bourse, les liens vers les dépôts boursiers où les entreprises sont cotées n'ont pas encore été publiés conformément à l'Exigence 2.5.f.iii. Néanmoins, des demandes de divulgation de la propriété effective semblent avoir été envoyées à toutes les entreprises détenant ou demandant des permis extractifs, depuis février 2021. Le cout des informations sur les proprietaires juridiques et les beneficiaires effectifs (XOF 2500 par entreprise) n'est pas considere comme une contrainte par les parties prenantes consultées. </t>
    </r>
  </si>
  <si>
    <t>Le Rapport ITIE 2019 liste bien les reformes en cours dans le secteur minier en 2019, mais ne semble pas décrire les réforms en cours dans le secteur petrolier. Les réformes sous la LETTRE DE POLITIQUE DE DEVELOPPEMENT DU SECTEUR DE L’ENERGIE sont accessibles sur le site Internet du Ministère de l'Energie et de l'ITIE Senegal. Néanmoins, les réformes dans le secteur pétrolier dans le contexte de la réforme du Code pétrolier en 2019 sont bien décrites sur le site Internet de l'ITiE Senegal.</t>
  </si>
  <si>
    <r>
      <t xml:space="preserve">Le Sénégal a </t>
    </r>
    <r>
      <rPr>
        <b/>
        <sz val="11"/>
        <color theme="1"/>
        <rFont val="Franklin Gothic Book"/>
        <family val="2"/>
      </rPr>
      <t xml:space="preserve">dépassé  </t>
    </r>
    <r>
      <rPr>
        <sz val="11"/>
        <color theme="1"/>
        <rFont val="Franklin Gothic Book"/>
        <family val="2"/>
      </rPr>
      <t xml:space="preserve">l'objectif de cette Exigence d’assurer l’accès public à toutes les licences et à tous les contrats à l’origine d’activités extractives, y compris ceux conclus avant2021. Tous les aspects de l'Exigence ont été traités avec la divulgation de contrats et de permis pour la periode 1979-2021. La politique de l'Etat et la pratique de divulgation des contrats, permis et autorisations est claire. Le GMP a dressé une liste exhaustive de tous les contrats et permis, indiquant l'accessibilité au public de chacun. Le Senegal a depasse les objectifs de l'exigence avec l'accessibilite de ces donnees, utilisant l'iTIE pour faciliter l'acces a l'information. </t>
    </r>
  </si>
  <si>
    <t>Les permis de recherche et les permis d'exploitation sont annexés à des conventions minières publiées. Dans le secteur petrolier, tous les contrats et permis actifs publiés dans les Journaux officiels ont ete publié.</t>
  </si>
  <si>
    <r>
      <rPr>
        <b/>
        <sz val="11"/>
        <color theme="1"/>
        <rFont val="Franklin Gothic Book"/>
        <family val="2"/>
      </rPr>
      <t>Pétrole</t>
    </r>
    <r>
      <rPr>
        <sz val="11"/>
        <color theme="1"/>
        <rFont val="Franklin Gothic Book"/>
        <family val="2"/>
      </rPr>
      <t xml:space="preserve"> : Le Rapport ITIE 2019 décrit le financement de la participation de la PETROSEN dans les projets GTA et Sangomar par Kosmos, BP et Woodside Petroleum mais ne clarifie pas suffisamment les modalités de remboursement : bien que les remboursements soient en devise, le rapport semble indiquer que ces devises sont adossées à des livraisons de gaz  naturel et de pétrole (p.117).  
Le rapport note que sur la base de consultations avec PETROSEN et consultation des contrats 'disponibles', l'AI n'as pas trouvé de preuves d'accords d'échange de marchandise ou de provisions d'infrastructure, et considère donc que l'Exigence 4.3 n'est pas applicable au secteur pétrolier au Sénégal en 2019 (p.119). Néanmoins, en juin 2021, le GMP a publié des clarifications sur le site ITIE Senegal (http://itie.sn/entreprises-detat/) expliquant que le remboursement par PETROSEN des prets de Kosmos, BP et Woodside sera sur la base des revenus issus de la commercialisation de la part de PETROSEN dans les ventes de gaz naturel issus du projet GTA et dans les ventes de pétrole brut issus du projet Sangomar. En juillet 2021, le GMP a publié  une note de clarification sur le financement des projets gaziers et pétroliers au Senegal (https://itie.sn/wp-content/uploads/2021/07/NOTE-SUR-LE-FINANCEMENT-DES-PROJETS_25juin2021.pdf). Les parties prenantes consultées, y compris de l'administration publique et des entreprises,ont clarifié que les remboursements n'etaient pas gagés sur des livraisons de gaz naturel ou de pétrole  brut,mais plutot de la part de PETROSEN des revenus issus de la commercialisation du gaz  et du pétrole. 
</t>
    </r>
    <r>
      <rPr>
        <b/>
        <sz val="11"/>
        <color theme="1"/>
        <rFont val="Franklin Gothic Book"/>
        <family val="2"/>
      </rPr>
      <t>Mines</t>
    </r>
    <r>
      <rPr>
        <sz val="11"/>
        <color theme="1"/>
        <rFont val="Franklin Gothic Book"/>
        <family val="2"/>
      </rPr>
      <t xml:space="preserve"> : Le rapport décrit l'accord d'échange de marchandise de dépenses sociales obligatoires en échange a la renonciation à un droit à une partie du titre par l'État en faveur de l'opérateur, Sabodala Gold Operations, suite à son acquisition de « Oromin Joint-Venture Group » (OJVG) (p.82).</t>
    </r>
  </si>
  <si>
    <r>
      <t xml:space="preserve">Le Sénégal a </t>
    </r>
    <r>
      <rPr>
        <b/>
        <sz val="11"/>
        <color theme="1"/>
        <rFont val="Franklin Gothic Book"/>
        <family val="2"/>
      </rPr>
      <t>pleinement respecté</t>
    </r>
    <r>
      <rPr>
        <sz val="11"/>
        <color theme="1"/>
        <rFont val="Franklin Gothic Book"/>
        <family val="2"/>
      </rPr>
      <t xml:space="preserve"> l'objectif de cette Exigence. L'accord de type troc consiste à ce que le gouvernement renonce à son option d'acquérir une participation de 10% dans la société minière Oromin Joint Venture Group (OJVG) en échange de l'engagement par la société de 10 millions USD de dépenses sociales en nature (convenues avec le gouvernement et la communauté hôte) sur une période de plusieurs années. Dans la pratique, l'ITIE Senegal a divulgué les dépenses sociales pour 2019 dans le cadre de cet accord, qui consistent en des depenses de bureau et d'informatique pour des administration publiques. Grace aux clarifications publiées sur le site de l'ITIE Senegal en juin 2021 et des consultations avec les  administrations publiques et des entreprises, le Secretariat international comprends que les accords de financement de PETROSEN de la part de Kosmos, BP et Woodside Petroleum ne constituent pas des prets en echange de livraisons physiques pétrole ou de gaz naturel. Le Secretariat conclut donc que ces accords de financement de PETROSEN ne sont pas cernés par l'Exigence 4.3. </t>
    </r>
  </si>
  <si>
    <t>Pétrole : Le rapport confirme que, hormis la participation de 100% dans le capital de PETROSEN, l’État ne détient aucune participation directe ou indirecte (à travers PETROSEN) dans le capital de sociétés opérant dans le secteur amont pétrolier (pp.115,117).   
Mines : Le rapport fournis une liste des entreprises dans lesquelles l'État détient une participation au capital (majoritaire et minoritaire), c'est à dire une entreprise détenue a majorité (MIFERSO), sept entreprises titulaires d'une concession dans lesquelles l'État détient une participation minoritaire et six entreprises titulaires de permis d'exploitation dans lesquelles l'État détient une participation minoritaire (pp.78-79). 
Le rapport confirme que l’État ne dispose pas d’autres participations directes ou indirectes (à travers MIFERSO) dans des sociétés opérant dans le secteur minier (p.79).</t>
  </si>
  <si>
    <t>Pétrole : Les conditions rattachées à la participation de l’État dans le capital de PETROSEN sont décrites dans le rapport (pp.116-117).
Mines : Les conditions rattachées aux participations de l’État dans les entreprises minières sont décrites pour chaque entreprise dans laquelle l'État détient une participation au capital (pp.78-79).</t>
  </si>
  <si>
    <t xml:space="preserve">Pétrole : Le rapport décrit l'Article 9 du Code pétrolier 2019, qui donne l’État, par l’intermédiaire de la société pétrolière nationale, une participation d'au moins 10% dans le contrat pétrolier ou l’autorisation de prospection, portés par les autres cotitulaires du titre minier d’hydrocarbures, en phases d’exploration et de développement, et d’au plus 20% supplémentaires en phases de développement et d’exploitation non portés par les autres cotitulaires (p.115).  
Le rapport confirme que l'État ne détient pas de participations directes et que toutes les participations sont détenues par PETROSEN (p.115). 
Une liste de participations dans les projets pétroliers détenus par PETROSEN est inclus - 2 blocs en exploitation et 11 blocs de recherche (p.115). 
Le rapport décrit l'accord de partage de production avec Fortesa Corporation pour le bloc de Thiès en 2001 et les accords avec Kosmos et BP en 2016-2017 (pp.88-89). 
Les deux décrets prorogeant des CRPP et deux décrets d'autorisation d'exploitation ou de recherche en 2019 sont décrits (p.114).
Mines : Le rapport décrit le rôle de MIFERSO dans le projet d’exploitation des mines de fer de Falémé (pp.82-83). </t>
  </si>
  <si>
    <t>Pétrole: Le rapport decrit les conditions rattachées aux participations des entreprises d’État dans les projets petroliers, y compris la responsabilite pour couvrir les depenses au long du cycle du projet (p.115).</t>
  </si>
  <si>
    <t>Pétrole : La gouvernance de la société est fixée dans les titres III et V des statuts de la PETROSEN.  
Mines : La gouvernance de la société est fixée dans les titres III et V des statuts de la MIFERSO.</t>
  </si>
  <si>
    <t>Pétrole : Le rapport note que le Trésor et PETROSEN ont été sollicités pour reporter les subventions, prêts et garanties octroyées à des entreprises opérant dans le secteur des hydrocarbures, mais que les deux structures n'ont pas déclarés de telles opérations (p.117). 
Le rapport décrit le financement de la participation de la PETROSEN dans le projet GTA par Kosmos mais note qu'en l’absence de la communication des accords de financement conclus par PETROSEN, il n'a pas été possible de confirmer l'existence de garantie dans le projet GTA (p.117).           
Mines : Le rapport note que le Trésor et MIFERSO ont été sollicités pour reporter les subventions, prêts et garanties octroyées à des entreprises opérant dans le secteur des hydrocarbures, mais que les deux structures n'ont pas déclarés de telles opérations (p.81).</t>
  </si>
  <si>
    <t xml:space="preserve">Le Sénégal semble avoir pleinement respecté l'objectif de cette Exigence. La plupart des informations requises par l'exigence 2.6 sont disponibles dans le Rapport ITIE 2019 et dans la section 'Entreprises d'Etat' du site Internet de l'ITIE Sénégal. En ce qui concerne les règles statutaires relatives aux relations financières des entreprises d'État, notamment la clarification des règles relatives aux bénéfices non distribués, conformément à l'exigence 2.6.a.i, la publication des Etats financiers de PETROSEN pour les années 2014-2019 apportent des réponses satisfaisantes. Quant à la capacité des entreprises d'État à lever des fonds auprès de tiers et une éventuelle garantie souveraine, ce point a été éclairci grâce à la publication d'une note explicative concernant les deux grands projets gaziers, Grande Tortue et Sangomar, ainsi qu'au cours des consultations avec les parties prenantes (Ministère du Pétrole, PETROSEN, collège de l'Industrie).
</t>
  </si>
  <si>
    <t>Pétrole : Le rapport fournis les termes fiscaux applicables à la part de PETROSEN dans le contractant durant l'exploration, le développement et l'exploitation (p.94). 
Le rôle et la mission de PETROSEN sont décrits dans le rapport, ainsi que la restructuration de l'entreprise en holding en fin 2019 (pp.96-97).  
Le droit de l'état d'octroyer des gisements a PETROSEN a la fin de la durée du titre pétrolier sous le Code Pétrolier de 2019 (p.103). L'appel d'offre international par PETROSEN pour 12 blocs pétroliers en octobre 2019 est décrit (p.105). 
Le rapport décrit les Articles 8 et 9 du Code pétrolier 2019, qui régit la participation de l'État dans le secteur pétrolier (pp.114-115). 
Le rapport décrit le cadre juridique de PETROSEN, dont la Loi n°90-07 du 26 juin 1990 relative à l’organisation et au contrôle des entreprises du secteur public personnes morales de droit privé (p.116).   
Mines : Le rapport décrit brièvement les activités de MIFERSO (pp.49,77). 
Le rapport confirme que MIFERSO est la seule entreprise d'État dans le secteur minier (pp.78,79). 
Le rapport décrit le cadre juridique de MIFERSO, dont la Loi n°90-07 du 26 juin 1990 (p.80).</t>
  </si>
  <si>
    <t xml:space="preserve">Pétrole : Neuf flux de revenus pétroliers encaisses par PETROSEN ont été inclus dans le périmètre de réconciliation en 2019 (pp.24-25), c'est à dire : 
- Bonus
- Appui à la formation
- Appui à la promotion de la recherche et de l'exploitation
- Appui à l'équipement 
- Revenus issus de la commercialisation de la part de la production de l'État
- Loyer superficiaire
- Pénalités versées à PETROSEN
- Redevance 
- Achat de données sismiques.   
Les règles concernant les revenus en nature de l'État gérés par PETROSEN sont décrites (p.118).     
Le rapport fournis la valeur totale des transferts a titre de fiscalité et cotisation sociale de la part de PETROSEN, XOF700.26 millions (pp.117,145).     
La recommandation 7.2.12 mais l'accent sur un manque de clarté dans les relations entre la DH et PETROSEN, avec un régulateur qui manque de capacité en pratique (pp.183-184). 
La recommandation 7.2.13 concerne deux bonus de signature de deux entreprises REX ATLANTIC et AZ Petroleum pour une valeur combinée de USD 1.5 million en 2019 (p.184).     
Mines : Le rapport liste la valeur des transferts de l'État a MIFERSO, y compris toute subvention d’investissement (0), subvention d’exploitation (XOF 343.63m), prêts (0) et Garanties (0) (p.80). 
Le rapport fournis la valeur totale des transferts a titre de fiscalité et cotisation sociale de la part de MIFERSO, XOF 32.5 million (p.81). 
Le rapport confirme que MIFERSO ne perçoit pas de revenus d'entreprises extractives (p.81).    </t>
  </si>
  <si>
    <t xml:space="preserve">Pétrole : Le rapport décrit les règles concernant les dividendes (et implicitement rétention de bénéfices) de PETROSEN, avec 10% des bénéfices à titre de la constitution d’un fonds de réserve légale prescrite par la loi (p.116). 
Le rapport confirme que PETROSEN retiens les revenus issus de l’appui à la formation, l’appui à l’équipement, bonus, le loyer superficiaire et la vente de données sismique. Les montants de ces revenus sont fixés dans les contrats pétroliers et sont constatés dans les comptes de PETROSEN (p.121).
La valeur des bénéfices non repartis de PETROSEN en 2019 sont fournis dans les états financies audités: avec un résultat net - 2 522 503 594 FCFA, aucun bénéfice n'a pu être attribué. 
Mines : Le rapport décrit les règles concernant les dividendes (et implicitement rétention de bénéfices) de MIFERSO, avec 10% des bénéfices à titre de la constitution d’un fonds de réserve légale prescrite par la loi (p.80).  
Pour 2019, les états financiers de MIFERSO indiquent un résultat net de – 67 644 995 F, par conséquent, il n’ y a également pas de eu répartition des bénéfices.  </t>
  </si>
  <si>
    <t xml:space="preserve">Pétrole et mines : Le rapport note que le Tresor, PETROSEN et MIFERSO ont ete sollicités pour reporter les subventions, prêts et garanties octroyés à des entreprises opérant dans le secteur des hydrocarbures et des mines, mais que les trois structures n'ont pas declarés de telles transactions (pp.81,117). </t>
  </si>
  <si>
    <t>Pétrole : Le rapport décrit le processus annuel de préparation des états financiers de PETROSEN et confirme que les états financiers de PETROSEN ne sont pas publiés (pp.117,121,171). 
Le rapport note que PETROSEN n'a pas fournis ses états financiers a l'Administrateur indépendant pour le Rapport ITIE 2019 (p.117), même si le rapport confirme que les états financiers de PETROSEN ont été audités par un commissaire aux comptes (p.131, Annexe 4). Ces états financiers ont ensuite été publiés courant juin 2021, sur le site de l'ITIE ainsi que sur le site de PETROSEN.
Mines : Le rapport décrit le processus annuel de préparation des états financiers de MIFERSO. Les états financiers de MIFERSO pour 2019 sont publiés sur le site Internet SN-ITIE.
Le rapport contient des références au site Internet de l’ITIE Sénégal, plutôt que les sites Internet de PETROSEN ou MIFERSO. La page sur les entreprises d’État dans le site ITIE Sénégal contient les statuts des deux entreprises ainsi que les états financiers de MIFERSO pour 2014 et 2019  et de PETROSEN pour 2014-2019.</t>
  </si>
  <si>
    <t>Le site internet de l'ITIE Sénégal contient une section Entreprise d'Etat qui clarifie les règles concernant le réinvestissement des potentiels bénéfices dans leurs opérations. Le Rapport ITIE quant à lui se contente de présenter les ressources principales des deux entreprises d'Etat, incluant des subventions et non des bénéfices (et pour cause, ceux-ci étant absents en 2019).</t>
  </si>
  <si>
    <r>
      <rPr>
        <b/>
        <sz val="11"/>
        <color theme="1"/>
        <rFont val="Franklin Gothic Book"/>
        <family val="2"/>
      </rPr>
      <t>Pétrole</t>
    </r>
    <r>
      <rPr>
        <sz val="11"/>
        <color theme="1"/>
        <rFont val="Franklin Gothic Book"/>
        <family val="2"/>
      </rPr>
      <t xml:space="preserve"> : Le rapport confirme que PETROSEN peut mobiliser des ressources auprès des institutions financières, avec ou sans la garantie de l’État (p.116). 
</t>
    </r>
    <r>
      <rPr>
        <sz val="11"/>
        <color rgb="FF7030A0"/>
        <rFont val="Franklin Gothic Book"/>
        <family val="2"/>
      </rPr>
      <t>Il n'est pas clair sur la base du Rapport ITIE si PETROSEN a le droit d'émettre des actions à des tiers</t>
    </r>
    <r>
      <rPr>
        <sz val="11"/>
        <color theme="1"/>
        <rFont val="Franklin Gothic Book"/>
        <family val="2"/>
      </rPr>
      <t xml:space="preserve">.
Une note publiée sur le site internet de l'ITIE Sénégal décrit le financement de la participation de la PETROSEN dans le projet GTA par Kosmos ainsi que des des accords de financement conclus par PETROSEN.
</t>
    </r>
    <r>
      <rPr>
        <b/>
        <sz val="11"/>
        <color theme="1"/>
        <rFont val="Franklin Gothic Book"/>
        <family val="2"/>
      </rPr>
      <t>Mines</t>
    </r>
    <r>
      <rPr>
        <sz val="11"/>
        <color theme="1"/>
        <rFont val="Franklin Gothic Book"/>
        <family val="2"/>
      </rPr>
      <t xml:space="preserve"> : Le rapport inclus une recommandation que MIFERSO fournisse une explication sur les dettes et créances financières comptabilisées dans les états financiers arrêtés au 31 décembre 2019 (p.18). 
Le rapport confirme que MIFERSO peut mobiliser des ressources auprès des institutions financières, avec ou sans la garantie de l’État (p.80).  
</t>
    </r>
    <r>
      <rPr>
        <sz val="11"/>
        <color rgb="FF7030A0"/>
        <rFont val="Franklin Gothic Book"/>
        <family val="2"/>
      </rPr>
      <t>Il n'est pas clair sur la base du Rapport ITIE si MIFERSO a le droit d'émettre des actions à des tiers</t>
    </r>
    <r>
      <rPr>
        <sz val="11"/>
        <color theme="1"/>
        <rFont val="Franklin Gothic Book"/>
        <family val="2"/>
      </rPr>
      <t xml:space="preserve">. 
Le rapport liste des types de financements par l'État (subventions) et par des tiers à travers des crédits à court terme, sur la base d'une revue des états financiers de MIFERSO, </t>
    </r>
    <r>
      <rPr>
        <sz val="11"/>
        <color rgb="FF7030A0"/>
        <rFont val="Franklin Gothic Book"/>
        <family val="2"/>
      </rPr>
      <t>mais note que plus d'informations sur ces subventions et crédits n'ont pas pu être collectées (p.81)</t>
    </r>
    <r>
      <rPr>
        <sz val="11"/>
        <color theme="1"/>
        <rFont val="Franklin Gothic Book"/>
        <family val="2"/>
      </rPr>
      <t>. 
Une recommandation du rapport demande plus d'information sur des dettes et créances dans leurs états financiers 2019 et note l'absence de réponse de MIFERSO à ce jour (p.164).</t>
    </r>
  </si>
  <si>
    <t>Pétrole : Le rapport confirme l'absence de dépenses quasi-fiscales de la part de PETROSEN en 2019.            
Mines : Le rapport confirme l'absence de dépenses quasi-fiscales de la part de MIFERSO en 2019.
En complément de l'examen des états financiers audités, le MSG a passé en revue les plans de passation de marchés de PETROSEN et MIFERSO qui sont soumises au Code des Marchés publics (disponibles sur la
page :http://www.marchespublics.sn/index.php?option=com_plan&amp;task=frontgen&amp;year=2019&amp;idtype
=5&amp;Itemid=105)</t>
  </si>
  <si>
    <t xml:space="preserve"> Le rapport présente la définition de dépenses quasi-fiscales et explique que ni MIFERSO ni PETROSEN n'ont reporté de telles dépenses. La conclusion est que l'Exigence 6.2 n'est pas applicables (p.156). </t>
  </si>
  <si>
    <t>Pleinement respecté/ Non applicable</t>
  </si>
  <si>
    <t>Le lien fourni envoie vers la section Division des Installations classées du site du ministère de l'environement et semble prinicpalement indiquer les procédures administratives relatives aux installations classées, ainsi que le nom des etablissements à inspecter (la dernière liste date de 2016). Il semble y avoir peu d'information sur les évaluations faites des impacts sur l'environnement des différents projet extractifs au Sénégal. Les études d'impact ne sont pas publiées sur le site de la DEEC.</t>
  </si>
  <si>
    <t>Les données de production minière et pétrolière sont divulguées de manière exhaustive, en volume et en valeur, désagrégées par matière première mais également par projet. Les données de production sont disponibles sur le portail des données ouvertes de l'ITIE Sénégal, désagrégées par matière première mais pas par projet.</t>
  </si>
  <si>
    <r>
      <t xml:space="preserve">L'Annexe 4 du Rapport ITIE 2019 confirme si les comptes de chaque entreprise extractive dans le périmètre du Rapport ITIE ont bien été certifiés par un auditeur externe en 2019, </t>
    </r>
    <r>
      <rPr>
        <sz val="11"/>
        <color rgb="FF7030A0"/>
        <rFont val="Franklin Gothic Book"/>
        <family val="2"/>
      </rPr>
      <t>mais ne fournit pas d'indications pour acceder à ces etats financiers certifiés</t>
    </r>
    <r>
      <rPr>
        <sz val="11"/>
        <color theme="1"/>
        <rFont val="Franklin Gothic Book"/>
        <family val="2"/>
      </rPr>
      <t>.</t>
    </r>
  </si>
  <si>
    <r>
      <rPr>
        <b/>
        <sz val="11"/>
        <color theme="1"/>
        <rFont val="Franklin Gothic Book"/>
        <family val="2"/>
      </rPr>
      <t>Non applicable</t>
    </r>
    <r>
      <rPr>
        <sz val="11"/>
        <color theme="1"/>
        <rFont val="Franklin Gothic Book"/>
        <family val="2"/>
      </rPr>
      <t>: Après examen des Etats financiers audités ansi que des plans de passation de marchés des deux entreprises d'Etat, MIFERSO et PETROSEN, le GMP a conclu qu'aucune dépense quasi-fiscale n'a eu lieu en 2019.</t>
    </r>
  </si>
  <si>
    <t>Les flux de revenus identifiés comme étant percu par projet sont bien rapportés par projet, pour chaque entreprise du secteur extractif. Le détail complet est disponible sur le site internet de l'ITIE Sénégal, ainsi que dans le tableau résumé de données 2019.</t>
  </si>
  <si>
    <t>L'exigence 4.7 semble pleinement respectée. Les données financières sont ventilées par entité gouvernementale, flux de revenus, entreprises et projets dans le rapport ITIE. La définition du terme "projet" a été adoptée et est opérationelle dans le contexte du Sénégal. Une section spéciale contenant la divulgation par projet est inclue sur le site internet de l'ITIE Sénégal. L'ensemble des données financières est également contenue dans le tableau résumé de données de 2019.</t>
  </si>
  <si>
    <t>L'exigence 4.6 ne semble pas s'appliquer.. Le seul paiement apparemment infranational existant est la "Patente", dans le secteur minier. Le montant total s'élève à 2 146 612 383 XOF, soit environ 1,5% des revenus totaux. Cet impôt est cependant recouvré par le Trésor publics dans les conditions de droit commun puis transférés au profit des collectivités territoriales d’implantation des sociétés extractives, le qualifiant donc plutôt comme un tranfert. Le Rapport ITIE 2019 note en outre que la Patente est amenée à être remplacée par un nouvel impôt pour les futures années de rapportage.</t>
  </si>
  <si>
    <t>L'exigence 4.6 ne semble pas s'appliquer. Le seul paiement apparemment infranational existant est la "Patente", non-spécifique au secteur extractif. Le montant total s'élève à 2 146 612 383 XOF, soit environ 1,5% des revenus totaux. Cet impôt est cependant recouvré par le Trésor publics dans les conditions de droit commun puis transférés au profit des collectivités territoriales d’implantation des sociétés extractives, le qualifiant donc plutôt comme un tranfert. Le Rapport ITIE 2019 note en outre que la Patente est amenée à être remplacée par un nouvel impôt pour les futures années de rapportage.</t>
  </si>
  <si>
    <t>Aucun dividende ou flux de paiement smilaire n'a été versé au cours de l'année 2019 de la part des deux entreprises d'Etat.</t>
  </si>
  <si>
    <t>Les transferts de l'Etat aux entreprises d'Etat sont décrits dans la section "Entreprise d'Etat" du site internet de l'ITIE Sénégal ainsi que dans le rapport ITIE 2019. Des deux entreprises d'Etat, seul MIFERSO est concernée, avec une subvention d'exploitation représentant 0,27% des revenus totaux de la période 2019. Le GMP a produit une note explicitant la nature et le statut de trois dettes de court terme contractée par MIFERSO et figurant dans ses Etats financiers audités.</t>
  </si>
  <si>
    <t>L'exigence 4.5 semble pleinement respectée. Les flux de revenus percus par les entreprises sont correctement décrits dans le Rapport ITIE 2019. Il est à noter que seul PETROSEN collecte des revenus. Concernant les transferts entre l'Etat et ses entreprises, aucun paiement (hors fiscalité régulière) n'a été effectué vers l'Etat de la part de PETROSEN ou MIFERSO. L'Etat quant à lui a accordé une subvention de fonctionnement à MIFERSO, démontrée non matérielle par le GMP (moins de 0,3% des revenus totaux). Le GMP a en outre produit une note explicitant la nature et le statut de trois dettes venant d'actionnaires (dont l'Etat) de court terme contractée par MIFERSO et figurant dans ses Etats financiers audités. Concernant l'exhaustivité et la fiabilité des données, MIFERSO et PETROSEN ont fourni des formulaires de déclaration certifiés par un auditeur et signé par le management, en adhérence avec les assurances de qualité requises.</t>
  </si>
  <si>
    <t>Le Sénégal a pleinement respecté l'objectif de l'exigence. Les données d'exportation minière et pétrolière sont divulguées de manière exhaustive, en volume et en valeur, désagrégées par matière première mais également par projet et par pays de destination. Les données d'exportation sont également disponibles sur le portail de l'ANSD, mais à un degré de sophistication inférieur au rapport ITIE.</t>
  </si>
  <si>
    <t>Le Sénégal a pleinement respecté l'objectif de l'exigence 4.1. Les décisions du Groupe Multipartite sur les seuils de matérialité sont publiés sur le site de l'ITIE Sénégal, et aucun flux de revenus ne semble avoir été exclus. Les entreprises, flux de revenus et agences gouvernementales significatifs sont clairement identifiés dans le rapport ITIE 2019, et aucun entreprise ou organisme d'Etat n'a omis de fournir son formulaire de déclaration. L'ensemble des revenux du secteur extractif, incluant les revenus non-significatif, est également clairement divulgué par les agences et désagrégé par flux de revenus et par entreprise. La couvertue de l'exercice de réconciliation est de 96%. Les états financiers audités des entreprises matérielles sont également rendus publics, à l'exception de trois.</t>
  </si>
  <si>
    <t>La section 4.1.12.1 du rapport 2019 décrit le cadre institutionnel et les différentes entités de l'état impliquées dans la gestion environementale relative aux activités extractives.  La section 4.1.12.2 décrit le cadre juridique avec références notamment à la consitution du Sénegal, au Code de l'environnement, au code minier et aux conventions internationales.  Les procédures liées aux études d'impact environmental tels que que les conditions d'application et leur validation sont également décrites. Les types de dépenses environementales sont recencées en section 4.1.12.3. La section 4.2.10 fournit des compléments sur les obligations environementales dans le secteur pétrolier. Le code de l'environnement est disponible en ligne sur le site du Ministère de l'Environnement. Cependant, les études d'impact environnemental ne sont pas encore disponibles sur le site de la Direction de l'Environnement et des Etablissements Classées.</t>
  </si>
  <si>
    <t>L'apercu du secteur pétrolier est fourni dans la section 4.2.1 du Rapport ITIE 2019, page 88
Un excellent apercu du secteur pétrolier est également disponible sur le site internet de l'ITIE-sénégal (source indiquée). L'apercu inclut les développements les plus récents, des données géologiques succintes  un historique complet des hydrocarbures au Sénégal, ainsi qu'un résumé des principaux projets actuels.</t>
  </si>
  <si>
    <t>Un excellent apercu du secteur minier est disponible sur le site internet de l'ITIE-sénégal (source indiquée). Il inclut les développements les plus récents (2021), un bref historique et un résumé des principaux projets présents/passés. Une présentation similaire est faite à propos du secteur naissant des hydrocarbures.</t>
  </si>
  <si>
    <t>l’Exigence 4.2 de la Norme ITIE est non applicable actuellement pour le secteur minier au Sénégal (voir section 4.1.9 du Rapport ITIE 2019)</t>
  </si>
  <si>
    <t>L'exigence s'applique pour le secteur gazier</t>
  </si>
  <si>
    <t>Les divulgations sont correctement divulguées par vente, type de produit et prix, voir Annexe 24</t>
  </si>
  <si>
    <t>Le type de produit, le prix tarifaire appliqué, le marché et le volume de vente, la propriété du produit vendu et la nature du contrat sont disponibles pour l'ensemble des ventes de gaz du Sénégal (voir Annexe 24), y compris les parts revenant à l'Etat et PETROSEN.</t>
  </si>
  <si>
    <t>La SOCOCIM est l'acheteur unique, mais aucune information quant à sa sélection n'est disponible dans le rapport ITIE.</t>
  </si>
  <si>
    <t>Ces déclarations étant inclues dans le formulaire de déclaration transmis aux entreprises, elles bénéficient du même niveau d'assurance de données que le reste des divulgations financières.</t>
  </si>
  <si>
    <t>Les ventes en nature sont jugées matérielles par le groupe multipartite.</t>
  </si>
  <si>
    <t>Les volumes et valeur semblent faire partie intégrante de la réconciliation (Entre FORTESA et l'Etat/Petrosen).</t>
  </si>
  <si>
    <t>Le Sénégal semble avoir pleinement respecté l'exigence 4.2. Le volume de gaz constituant la part de production de l'Etat ainsi que le volume correspondant à la part revenant à PETROSEN sont divulguées dans le rapport ITIE, ainsi que la valeur correspondant à la vente de ces parts. Les transactions ont fait l'objet d'une réconciliation entre l'entreprise FORTESA et l'Etat/PETROSEN. L'annexe 24 du rapport ITIE 2019 contient également des informations supplémentaires quant à la vente du gaz en nature, telles que l'identité de l'acheteur, le prix tarifaire, numéro du contrat, date, le tout ventilé par vent individuelle. Ces déclarations étant inclues dans le formulaire de déclaration transmis aux entreprises, elles bénéficient du même niveau d'assurance de données que le reste des divulgations financières.</t>
  </si>
  <si>
    <t>Ce montant ne semble pas correspondre à un flux de revenu particulier</t>
  </si>
  <si>
    <t>Ce montant semble correspondre à l'Appui institutionnel payé à la DEFCCS, selon le tableau du rapport ITIE p.34. Le GMP pourrait-il confirmer si ce montant représente un paiement au gouvernement, une dépense environnementale obligatoire ou une dépense environnementale volontaire?</t>
  </si>
  <si>
    <t xml:space="preserve">Lors d'un entretien avec des parties prenantes, la distinction suivante a été établie:
1 Paiements envir. obligatoires: Fonds de réhabilitation ou autrement nommé PGES (non versé), Taxe à la pollution (non versée), taxe superficiaire (non versée par les entreprises d'hydrocarbures), Taxe d'abattage (non payé par les entreprises matérielles)
2 Paiements envir. volontaires: Appui institutionnel, uniquement applicable dans le secteur minier, versé en partie à la DEEC et en partie à la DEFCCS
Le GMP pourrait-il confirmer ou infirmer les catégories ci-dessus, </t>
  </si>
  <si>
    <t>Les dépenses environnementales sont listées dans l'annexe 8 du rapport ITIE 2019 désagrégés par entreprise avec le détail du montant, la nature (numéraire ou en nature) et la référence à l'obligation contractuelle. Cependant il ne fait pas la distinction entre depense environementale obligatoire et depense environementale volontaire. Par ailleurs, la section 4.1.12.3 indique que les titulaires des ttitres miniers doivent alimenter un fond pour la réhabilitiation des sites miniers et de carrières, mais que depuis sa création, aucun montant n’est versé dans ce compte ouvert à la Caisse des Dépôts et Consignations.</t>
  </si>
  <si>
    <t>Les sections 4.1.11, 4.1.12, 4.2.9, 4.2.10 du rapport ITIE 2019 décrivent le cadre relatif aux dépenses sociales et les obligations environementales. L'exigence est applicable, et les aspects semblent pleinement respectées voire dépassés en ce qui concernent les paiements sociaux. Les dépenses volontaires et obligatoires sont correctement divulguées, désagrégées par entreprise, type de paiement, et contient l'identité des bénéficiaires.
En ce qui concernent les dépenses environnementales, la distinction entre dépenses environnementales obligatoires et volontaires gagnerait à être éclaircie, ainsi  qu'une ventilation claire par flux de dépense (actuellement possible seulement en se référant aux formulaires de déclaration individuels).
Les paiement</t>
  </si>
  <si>
    <t xml:space="preserve">Il semble que le Sénégal a pleinement respecté l'exigence 6.1. Les dépenses sociales obligatoires (ainsi que volontaires) sont décrites en détail dans le Rapport ITIE 2019, désagrégées par type de paiement et entreprise. Elles semblent déclarées unilatéralement par les entreprises, comme indiqué dans les sections 5.6 et 5.7 du Rapport 2019. Ces flux étant compris dans le formulaire de déclaration classiques, ils bénéficient des mêmes assurances de qualités que les données financières générales.
Les paiements environnementaux au gouvernement consistent en l'unique taxe superficaire, réglée uniquement par les entreprises minières, et rapprochée au même titre que la fiscalité classique.
En ce qui concernent les dépenses environnementales, la distinction entre dépenses environnementales obligatoires et volontaires gagnerait à être éclaircie, ainsi  qu'une ventilation claire par flux de dépense (actuellement possible seulement en se référant aux formulaires de déclaration individuels).
</t>
  </si>
  <si>
    <r>
      <t xml:space="preserve">Le Sénégal a </t>
    </r>
    <r>
      <rPr>
        <b/>
        <sz val="11"/>
        <color theme="1"/>
        <rFont val="Franklin Gothic Book"/>
        <family val="2"/>
      </rPr>
      <t>en grande partie respecté</t>
    </r>
    <r>
      <rPr>
        <sz val="11"/>
        <color theme="1"/>
        <rFont val="Franklin Gothic Book"/>
        <family val="2"/>
      </rPr>
      <t xml:space="preserve">  l'objectif de cette exigence en fournissant un aperçu public de l’octroi et des transferts de licences pétrolières, gazières et minières, des procédures statutaires pour l’octroi et les transferts de licences ainsi que la question de savoir si ces procédures sont suivies dans la pratique. Le Rapport ITIE du Sénégal a fourni des divulgations annuelles sur le nombre et l'identité des permis octroyés et transférés, la procédure générale d'octroi et de transfers et a fait preuve de transparence quant à l'absence de critères techniques et financiers jusqu'à la publication du manuel de procédure du Ministère des Mines et de la Géologie et du décret de 2020 mettant en œuvre le Code pétrolier de 2019. Le GMP a préparé des rapports de diagnostic sur les pratiques d'octroi de licences dans le secteur minier, afin d'informer l'élaboration de reformes. </t>
    </r>
    <r>
      <rPr>
        <sz val="11"/>
        <color rgb="FF7030A0"/>
        <rFont val="Franklin Gothic Book"/>
        <family val="2"/>
      </rPr>
      <t>Neanmoins, l'etude du GMP sur les octrois de permis miniers en 2019 n'a pas satisfait aux termes de reference que le GMP a fixé pour cette etude, etant donné que le consultant n'a pas eu acces a suffisemment d'informations pour evaluer la pratique d'octrois de trois des huit octrois examiné, remettant en question l'exhaustivité des constatations de cette revue de deviations en pratique dans l'octrois des permis miniers et 2019</t>
    </r>
    <r>
      <rPr>
        <sz val="11"/>
        <color theme="1"/>
        <rFont val="Franklin Gothic Book"/>
        <family val="2"/>
      </rPr>
      <t xml:space="preserve">. </t>
    </r>
  </si>
  <si>
    <t xml:space="preserve"> En grande partie respectée</t>
  </si>
  <si>
    <r>
      <t xml:space="preserve">Le Rapport ITIE 2019 fait référence à une étude séparée sur les octrois de permis dans la pratique. L'étude de diagnostic a ete publie sur le site de l'ITIE Senegal en Juin 2021 et couvre tous les permis octroyés et transferés en 2019 et 2020. Le GMP a approuvé ce rapport et ses constations sur certaines deviations dans la pratique. </t>
    </r>
    <r>
      <rPr>
        <sz val="11"/>
        <color rgb="FF7030A0"/>
        <rFont val="Franklin Gothic Book"/>
        <family val="2"/>
      </rPr>
      <t>Neanmoins, l'etude fait constatation que la majorité des octrois de permis miniers examinés étaient soit non conformes aux procédures statutaires (3/8 octrois de permis examinés), soit des cas où le consultant n'a pas reçu une documentation suffisante pour pouvoir évaluer l'existence de déviations (3/8 des octrois de permis examinés). Il semblerait donc que l'etude sur les octrois de permis miniers en 2019 n'a pas satisfait aux termes de reference que le GMP lui meme  a fixé pour cette etude, remettant en question l'exhaustivité des constatations de l'etude par rapport aux octrois examinés</t>
    </r>
    <r>
      <rPr>
        <sz val="11"/>
        <color theme="1"/>
        <rFont val="Franklin Gothic Book"/>
        <family val="2"/>
      </rPr>
      <t>. La 5e constatation et recommandation de l'etude approuvée par le GMP est que  la DMG mette en place un référentiel général de gestion des archives pour les dossiers d’octroi des permis permettant notamment le controle systematique de l'exhaustivité des dossiers de demande de permis.</t>
    </r>
  </si>
  <si>
    <r>
      <rPr>
        <b/>
        <sz val="11"/>
        <color theme="1"/>
        <rFont val="Franklin Gothic Book"/>
        <family val="2"/>
      </rPr>
      <t>Pleinement respctée:</t>
    </r>
    <r>
      <rPr>
        <sz val="11"/>
        <color theme="1"/>
        <rFont val="Franklin Gothic Book"/>
        <family val="2"/>
      </rPr>
      <t xml:space="preserve"> Aucun des mécanismes du secteur pétrolier ou minier n'ayant encore été activé pour l'année 2019, aucun transfert n'a par conséquent pu avoir lieu. Cependant, le détail des différents processus transferts de revenus extractifs, incluant la formule de partage ainsi que le calcul théorique des montants est disponible dans le rapport ITIE, à la fois pour le secteur minier et pour le secteur des hydrocarbures.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</si>
</sst>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00_-;\-* #,##0.00_-;_-* &quot;-&quot;??_-;_-@_-"/>
    <numFmt numFmtId="165" formatCode="_-* #,##0.00\ _€_-;\-* #,##0.00\ _€_-;_-* &quot;-&quot;??\ _€_-;_-@_-"/>
    <numFmt numFmtId="166" formatCode="_ * #,##0.00_ ;_ * \-#,##0.00_ ;_ * &quot;-&quot;??_ ;_ @_ "/>
    <numFmt numFmtId="167" formatCode="_ * #,##0_ ;_ * \-#,##0_ ;_ * &quot;-&quot;??_ ;_ @_ "/>
    <numFmt numFmtId="168" formatCode="yyyy\-mm\-dd"/>
    <numFmt numFmtId="169" formatCode="_ * #,##0.0000_ ;_ * \-#,##0.0000_ ;_ * &quot;-&quot;??_ ;_ @_ "/>
    <numFmt numFmtId="170" formatCode="0.0%"/>
    <numFmt numFmtId="171" formatCode="_ * #,##0.000_ ;_ * \-#,##0.000_ ;_ * &quot;-&quot;??_ ;_ @_ "/>
    <numFmt numFmtId="172" formatCode="_-* #,##0\ _€_-;\-* #,##0\ _€_-;_-* &quot;-&quot;??\ _€_-;_-@_-"/>
  </numFmts>
  <fonts count="91" x14ac:knownFonts="1">
    <font>
      <sz val="12"/>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u/>
      <sz val="11"/>
      <color rgb="FF188FBB"/>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i/>
      <vertAlign val="superscript"/>
      <sz val="11"/>
      <name val="Franklin Gothic Book"/>
      <family val="2"/>
    </font>
    <font>
      <b/>
      <u/>
      <sz val="11"/>
      <color rgb="FF000000"/>
      <name val="Franklin Gothic Book"/>
      <family val="2"/>
    </font>
    <font>
      <vertAlign val="superscript"/>
      <sz val="12"/>
      <color theme="1"/>
      <name val="Calibri"/>
      <family val="2"/>
      <scheme val="minor"/>
    </font>
    <font>
      <u/>
      <sz val="11"/>
      <color theme="1"/>
      <name val="Franklin Gothic Book"/>
      <family val="2"/>
    </font>
    <font>
      <b/>
      <sz val="20"/>
      <color rgb="FF000000"/>
      <name val="Franklin Gothic Book"/>
      <family val="2"/>
    </font>
    <font>
      <b/>
      <sz val="20"/>
      <color theme="1"/>
      <name val="Franklin Gothic Book"/>
      <family val="2"/>
    </font>
    <font>
      <i/>
      <sz val="12"/>
      <color rgb="FF000000"/>
      <name val="Calibri"/>
      <family val="2"/>
      <scheme val="minor"/>
    </font>
    <font>
      <b/>
      <i/>
      <u/>
      <sz val="12"/>
      <color theme="1"/>
      <name val="Franklin Gothic Book"/>
      <family val="2"/>
    </font>
    <font>
      <b/>
      <i/>
      <u/>
      <sz val="12"/>
      <color rgb="FF000000"/>
      <name val="Franklin Gothic Book"/>
      <family val="2"/>
    </font>
    <font>
      <i/>
      <sz val="10.5"/>
      <color rgb="FF000000"/>
      <name val="Franklin Gothic Book"/>
      <family val="2"/>
    </font>
    <font>
      <b/>
      <sz val="9"/>
      <color indexed="81"/>
      <name val="Tahoma"/>
      <family val="2"/>
    </font>
    <font>
      <b/>
      <sz val="12"/>
      <color theme="0"/>
      <name val="Franklin Gothic Book"/>
      <family val="2"/>
    </font>
    <font>
      <i/>
      <sz val="11"/>
      <color rgb="FFFF0000"/>
      <name val="Franklin Gothic Book"/>
      <family val="2"/>
    </font>
    <font>
      <b/>
      <i/>
      <sz val="10"/>
      <color rgb="FF000000"/>
      <name val="Franklin Gothic Book"/>
      <family val="2"/>
    </font>
    <font>
      <b/>
      <sz val="9"/>
      <color rgb="FF000000"/>
      <name val="Tahoma"/>
      <family val="2"/>
    </font>
    <font>
      <sz val="9"/>
      <color rgb="FF000000"/>
      <name val="Tahoma"/>
      <family val="2"/>
    </font>
    <font>
      <sz val="11"/>
      <color rgb="FF7030A0"/>
      <name val="Franklin Gothic Book"/>
      <family val="2"/>
    </font>
    <font>
      <sz val="11"/>
      <color rgb="FF002060"/>
      <name val="Franklin Gothic Book"/>
      <family val="2"/>
    </font>
    <font>
      <b/>
      <sz val="14"/>
      <color theme="1"/>
      <name val="Franklin Gothic Book"/>
      <family val="2"/>
    </font>
    <font>
      <b/>
      <sz val="14"/>
      <color rgb="FFFF0000"/>
      <name val="Franklin Gothic Book"/>
      <family val="2"/>
    </font>
    <font>
      <b/>
      <sz val="16"/>
      <color rgb="FFFF0000"/>
      <name val="Franklin Gothic Book"/>
      <family val="2"/>
    </font>
    <font>
      <b/>
      <sz val="18"/>
      <color rgb="FFFF0000"/>
      <name val="Franklin Gothic Book"/>
      <family val="2"/>
    </font>
    <font>
      <b/>
      <i/>
      <sz val="11"/>
      <color rgb="FF000000"/>
      <name val="Franklin Gothic Book"/>
      <family val="2"/>
    </font>
    <font>
      <sz val="11"/>
      <color theme="1"/>
      <name val="Franklin Gothic Book"/>
      <family val="2"/>
    </font>
    <font>
      <b/>
      <i/>
      <u/>
      <sz val="14"/>
      <color theme="1"/>
      <name val="Franklin Gothic Book"/>
      <family val="2"/>
    </font>
    <font>
      <b/>
      <i/>
      <u/>
      <sz val="12"/>
      <color theme="1"/>
      <name val="Franklin Gothic Book"/>
      <family val="2"/>
    </font>
    <font>
      <sz val="11"/>
      <name val="Franklin Gothic Book"/>
      <family val="2"/>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rgb="FFF7A516"/>
        <bgColor indexed="64"/>
      </patternFill>
    </fill>
    <fill>
      <patternFill patternType="solid">
        <fgColor theme="2"/>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165B89"/>
        <bgColor indexed="64"/>
      </patternFill>
    </fill>
    <fill>
      <patternFill patternType="solid">
        <fgColor rgb="FFF2F2F2"/>
        <bgColor theme="4" tint="0.79998168889431442"/>
      </patternFill>
    </fill>
  </fills>
  <borders count="70">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dashed">
        <color indexed="64"/>
      </left>
      <right style="dashed">
        <color indexed="64"/>
      </right>
      <top/>
      <bottom style="dashed">
        <color indexed="64"/>
      </bottom>
      <diagonal/>
    </border>
    <border>
      <left/>
      <right/>
      <top style="medium">
        <color indexed="64"/>
      </top>
      <bottom style="medium">
        <color rgb="FF188FBB"/>
      </bottom>
      <diagonal/>
    </border>
    <border>
      <left/>
      <right/>
      <top/>
      <bottom style="thin">
        <color rgb="FF188FBB"/>
      </bottom>
      <diagonal/>
    </border>
  </borders>
  <cellStyleXfs count="10">
    <xf numFmtId="0" fontId="0" fillId="0" borderId="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4" fillId="0" borderId="0" applyNumberFormat="0" applyFill="0" applyBorder="0" applyAlignment="0" applyProtection="0"/>
    <xf numFmtId="166" fontId="31" fillId="0" borderId="0" applyFont="0" applyFill="0" applyBorder="0" applyAlignment="0" applyProtection="0"/>
    <xf numFmtId="0" fontId="31" fillId="0" borderId="0"/>
    <xf numFmtId="0" fontId="41"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556">
    <xf numFmtId="0" fontId="0" fillId="0" borderId="0" xfId="0"/>
    <xf numFmtId="0" fontId="5" fillId="0" borderId="0" xfId="0" applyFont="1"/>
    <xf numFmtId="0" fontId="6" fillId="0" borderId="0" xfId="2" applyFont="1" applyFill="1" applyBorder="1" applyAlignment="1">
      <alignment horizontal="left" vertical="center"/>
    </xf>
    <xf numFmtId="0" fontId="7" fillId="0" borderId="0" xfId="2" applyFont="1" applyFill="1" applyBorder="1" applyAlignment="1">
      <alignment horizontal="left" vertical="center"/>
    </xf>
    <xf numFmtId="0" fontId="8" fillId="0" borderId="0" xfId="2" applyFont="1" applyFill="1" applyBorder="1" applyAlignment="1">
      <alignment horizontal="left" vertical="center"/>
    </xf>
    <xf numFmtId="0" fontId="6" fillId="0" borderId="0" xfId="2" applyFont="1" applyFill="1" applyAlignment="1">
      <alignment horizontal="left" vertical="center"/>
    </xf>
    <xf numFmtId="0" fontId="9" fillId="0" borderId="0" xfId="2" applyFont="1" applyFill="1" applyAlignment="1">
      <alignment horizontal="left" vertical="center"/>
    </xf>
    <xf numFmtId="0" fontId="10" fillId="3" borderId="3" xfId="2" applyFont="1" applyFill="1" applyBorder="1" applyAlignment="1">
      <alignment vertical="center" wrapText="1"/>
    </xf>
    <xf numFmtId="0" fontId="10" fillId="3" borderId="6" xfId="2" applyFont="1" applyFill="1" applyBorder="1" applyAlignment="1">
      <alignment vertical="center" wrapText="1"/>
    </xf>
    <xf numFmtId="0" fontId="9" fillId="0" borderId="8" xfId="2" applyFont="1" applyFill="1" applyBorder="1" applyAlignment="1">
      <alignment horizontal="left" vertical="center"/>
    </xf>
    <xf numFmtId="0" fontId="10" fillId="3" borderId="8" xfId="2" applyFont="1" applyFill="1" applyBorder="1" applyAlignment="1">
      <alignment vertical="center" wrapText="1"/>
    </xf>
    <xf numFmtId="0" fontId="0" fillId="0" borderId="10" xfId="0" applyBorder="1"/>
    <xf numFmtId="0" fontId="9" fillId="0" borderId="10" xfId="2" applyFont="1" applyFill="1" applyBorder="1" applyAlignment="1">
      <alignment horizontal="left" vertical="center"/>
    </xf>
    <xf numFmtId="0" fontId="10" fillId="3" borderId="10" xfId="2" applyFont="1" applyFill="1" applyBorder="1" applyAlignment="1">
      <alignment vertical="center" wrapText="1"/>
    </xf>
    <xf numFmtId="0" fontId="0" fillId="0" borderId="0" xfId="0" applyAlignment="1"/>
    <xf numFmtId="0" fontId="9" fillId="0" borderId="8" xfId="2" applyFont="1" applyFill="1" applyBorder="1" applyAlignment="1">
      <alignment vertical="center"/>
    </xf>
    <xf numFmtId="0" fontId="10" fillId="0" borderId="6" xfId="2" applyFont="1" applyFill="1" applyBorder="1" applyAlignment="1">
      <alignment horizontal="left" vertical="center" wrapText="1" indent="1"/>
    </xf>
    <xf numFmtId="0" fontId="10" fillId="0" borderId="8" xfId="2" applyFont="1" applyFill="1" applyBorder="1" applyAlignment="1">
      <alignment horizontal="left" vertical="center" wrapText="1" indent="1"/>
    </xf>
    <xf numFmtId="0" fontId="10" fillId="0" borderId="8" xfId="2" applyFont="1" applyFill="1" applyBorder="1" applyAlignment="1">
      <alignment horizontal="left" vertical="center" wrapText="1" indent="3"/>
    </xf>
    <xf numFmtId="0" fontId="12" fillId="0" borderId="6" xfId="1" applyFont="1" applyFill="1" applyBorder="1" applyAlignment="1">
      <alignment horizontal="left" vertical="center" wrapText="1"/>
    </xf>
    <xf numFmtId="0" fontId="10" fillId="0" borderId="8" xfId="2" applyFont="1" applyFill="1" applyBorder="1" applyAlignment="1">
      <alignment vertical="center" wrapText="1"/>
    </xf>
    <xf numFmtId="0" fontId="20" fillId="0" borderId="0" xfId="2" applyFont="1" applyFill="1" applyBorder="1" applyAlignment="1">
      <alignment horizontal="left" vertical="center" wrapText="1"/>
    </xf>
    <xf numFmtId="0" fontId="20" fillId="0" borderId="0" xfId="2" applyFont="1" applyFill="1" applyAlignment="1">
      <alignment horizontal="left" vertical="center" wrapText="1"/>
    </xf>
    <xf numFmtId="0" fontId="20" fillId="0" borderId="11" xfId="2" applyFont="1" applyFill="1" applyBorder="1" applyAlignment="1">
      <alignment horizontal="left" vertical="center" wrapText="1"/>
    </xf>
    <xf numFmtId="0" fontId="21" fillId="4" borderId="11" xfId="2" applyFont="1" applyFill="1" applyBorder="1" applyAlignment="1">
      <alignment horizontal="left" vertical="center" wrapText="1"/>
    </xf>
    <xf numFmtId="0" fontId="6" fillId="0" borderId="8" xfId="2" applyFont="1" applyFill="1" applyBorder="1" applyAlignment="1">
      <alignment horizontal="left" vertical="center"/>
    </xf>
    <xf numFmtId="0" fontId="20" fillId="0" borderId="8" xfId="2" applyFont="1" applyFill="1" applyBorder="1" applyAlignment="1">
      <alignment horizontal="left" vertical="center" wrapText="1"/>
    </xf>
    <xf numFmtId="0" fontId="0" fillId="0" borderId="8" xfId="0" applyBorder="1"/>
    <xf numFmtId="0" fontId="0" fillId="0" borderId="8" xfId="0" applyBorder="1" applyAlignment="1">
      <alignment vertical="center"/>
    </xf>
    <xf numFmtId="0" fontId="17" fillId="0" borderId="0" xfId="2" applyFont="1" applyFill="1" applyBorder="1" applyAlignment="1">
      <alignment horizontal="left" vertical="center" wrapText="1"/>
    </xf>
    <xf numFmtId="0" fontId="21" fillId="4" borderId="0" xfId="2" applyFont="1" applyFill="1" applyBorder="1" applyAlignment="1">
      <alignment horizontal="left" vertical="center" wrapText="1"/>
    </xf>
    <xf numFmtId="0" fontId="3" fillId="0" borderId="0" xfId="0" applyFont="1"/>
    <xf numFmtId="0" fontId="6" fillId="0" borderId="6" xfId="2" applyFont="1" applyFill="1" applyBorder="1" applyAlignment="1">
      <alignment horizontal="left" vertical="center" wrapText="1"/>
    </xf>
    <xf numFmtId="0" fontId="8" fillId="0" borderId="6" xfId="2" applyFont="1" applyFill="1" applyBorder="1" applyAlignment="1">
      <alignment horizontal="left" vertical="center" wrapText="1"/>
    </xf>
    <xf numFmtId="0" fontId="7" fillId="0" borderId="8" xfId="2" applyFont="1" applyFill="1" applyBorder="1" applyAlignment="1">
      <alignment horizontal="left" vertical="center"/>
    </xf>
    <xf numFmtId="0" fontId="8" fillId="0" borderId="8" xfId="2" applyFont="1" applyFill="1" applyBorder="1" applyAlignment="1">
      <alignment horizontal="left" vertical="center"/>
    </xf>
    <xf numFmtId="0" fontId="6" fillId="0" borderId="10" xfId="2" applyFont="1" applyFill="1" applyBorder="1" applyAlignment="1">
      <alignment horizontal="left" vertical="center"/>
    </xf>
    <xf numFmtId="0" fontId="6" fillId="0" borderId="5" xfId="2" applyFont="1" applyFill="1" applyBorder="1" applyAlignment="1">
      <alignment horizontal="left" vertical="center"/>
    </xf>
    <xf numFmtId="0" fontId="7" fillId="0" borderId="6" xfId="2" applyFont="1" applyFill="1" applyBorder="1" applyAlignment="1">
      <alignment horizontal="left" vertical="center"/>
    </xf>
    <xf numFmtId="0" fontId="6" fillId="0" borderId="6" xfId="2" applyFont="1" applyFill="1" applyBorder="1" applyAlignment="1">
      <alignment horizontal="left" vertical="center"/>
    </xf>
    <xf numFmtId="0" fontId="11" fillId="0" borderId="8" xfId="1" applyFont="1" applyFill="1" applyBorder="1" applyAlignment="1">
      <alignment horizontal="left" vertical="center" wrapText="1" indent="1"/>
    </xf>
    <xf numFmtId="0" fontId="11" fillId="0" borderId="8" xfId="1" applyFont="1" applyFill="1" applyBorder="1" applyAlignment="1">
      <alignment horizontal="left" vertical="center" wrapText="1" indent="2"/>
    </xf>
    <xf numFmtId="0" fontId="6" fillId="0" borderId="7" xfId="2" applyFont="1" applyFill="1" applyBorder="1" applyAlignment="1">
      <alignment horizontal="left" vertical="center"/>
    </xf>
    <xf numFmtId="0" fontId="19" fillId="0" borderId="8" xfId="2" applyFont="1" applyFill="1" applyBorder="1" applyAlignment="1">
      <alignment horizontal="left" vertical="center" wrapText="1"/>
    </xf>
    <xf numFmtId="0" fontId="21" fillId="4" borderId="8" xfId="2" applyFont="1" applyFill="1" applyBorder="1" applyAlignment="1">
      <alignment horizontal="left" vertical="center" wrapText="1"/>
    </xf>
    <xf numFmtId="0" fontId="11" fillId="0" borderId="10" xfId="1" applyFont="1" applyFill="1" applyBorder="1" applyAlignment="1">
      <alignment horizontal="left" vertical="center" wrapText="1" indent="1"/>
    </xf>
    <xf numFmtId="0" fontId="11" fillId="0" borderId="8" xfId="1" applyFont="1" applyFill="1" applyBorder="1" applyAlignment="1">
      <alignment horizontal="left" vertical="center" wrapText="1" indent="3"/>
    </xf>
    <xf numFmtId="0" fontId="0" fillId="0" borderId="9" xfId="0" applyBorder="1"/>
    <xf numFmtId="0" fontId="0" fillId="0" borderId="9" xfId="0" applyFill="1" applyBorder="1"/>
    <xf numFmtId="0" fontId="0" fillId="0" borderId="10" xfId="0" applyFill="1" applyBorder="1"/>
    <xf numFmtId="0" fontId="11" fillId="0" borderId="10" xfId="1" applyFont="1" applyFill="1" applyBorder="1" applyAlignment="1">
      <alignment horizontal="left" vertical="center" wrapText="1" indent="3"/>
    </xf>
    <xf numFmtId="0" fontId="20" fillId="0" borderId="10" xfId="2" applyFont="1" applyFill="1" applyBorder="1" applyAlignment="1">
      <alignment horizontal="left" vertical="center" wrapText="1"/>
    </xf>
    <xf numFmtId="0" fontId="10" fillId="0" borderId="8" xfId="2" applyFont="1" applyFill="1" applyBorder="1" applyAlignment="1">
      <alignment horizontal="left" vertical="center" indent="1"/>
    </xf>
    <xf numFmtId="0" fontId="13" fillId="3" borderId="8" xfId="2" applyFont="1" applyFill="1" applyBorder="1" applyAlignment="1">
      <alignment vertical="center"/>
    </xf>
    <xf numFmtId="0" fontId="11" fillId="0" borderId="8" xfId="1" applyFont="1" applyFill="1" applyBorder="1" applyAlignment="1">
      <alignment horizontal="left" vertical="center" wrapText="1"/>
    </xf>
    <xf numFmtId="0" fontId="8" fillId="0" borderId="5" xfId="2" applyFont="1" applyFill="1" applyBorder="1" applyAlignment="1">
      <alignment horizontal="left" vertical="center"/>
    </xf>
    <xf numFmtId="0" fontId="8" fillId="0" borderId="7" xfId="2" applyFont="1" applyFill="1" applyBorder="1" applyAlignment="1">
      <alignment horizontal="left" vertical="center"/>
    </xf>
    <xf numFmtId="0" fontId="17" fillId="0" borderId="7" xfId="2" applyFont="1" applyFill="1" applyBorder="1" applyAlignment="1">
      <alignment horizontal="left" vertical="center"/>
    </xf>
    <xf numFmtId="0" fontId="9" fillId="0" borderId="14" xfId="2" applyFont="1" applyFill="1" applyBorder="1" applyAlignment="1">
      <alignment horizontal="left" vertical="center"/>
    </xf>
    <xf numFmtId="0" fontId="20" fillId="0" borderId="14" xfId="2" applyFont="1" applyFill="1" applyBorder="1" applyAlignment="1">
      <alignment horizontal="left" vertical="center" wrapText="1"/>
    </xf>
    <xf numFmtId="0" fontId="10" fillId="3" borderId="14" xfId="2" applyFont="1" applyFill="1" applyBorder="1" applyAlignment="1">
      <alignment vertical="center" wrapText="1"/>
    </xf>
    <xf numFmtId="0" fontId="0" fillId="0" borderId="14" xfId="0" applyBorder="1"/>
    <xf numFmtId="0" fontId="11" fillId="0" borderId="14" xfId="1" applyFont="1" applyFill="1" applyBorder="1" applyAlignment="1">
      <alignment horizontal="left" vertical="center" wrapText="1" indent="3"/>
    </xf>
    <xf numFmtId="0" fontId="13" fillId="0" borderId="8" xfId="2" applyFont="1" applyFill="1" applyBorder="1" applyAlignment="1">
      <alignment horizontal="left" vertical="center" wrapText="1"/>
    </xf>
    <xf numFmtId="0" fontId="0" fillId="0" borderId="7" xfId="0" applyBorder="1"/>
    <xf numFmtId="0" fontId="9" fillId="0" borderId="8" xfId="0" applyFont="1" applyBorder="1"/>
    <xf numFmtId="0" fontId="20" fillId="0" borderId="8" xfId="2" applyFont="1" applyFill="1" applyBorder="1" applyAlignment="1">
      <alignment horizontal="left" vertical="center"/>
    </xf>
    <xf numFmtId="0" fontId="10" fillId="0" borderId="8" xfId="2" applyFont="1" applyFill="1" applyBorder="1" applyAlignment="1">
      <alignment horizontal="left" vertical="center" wrapText="1"/>
    </xf>
    <xf numFmtId="0" fontId="0" fillId="0" borderId="10" xfId="0" applyBorder="1" applyAlignment="1">
      <alignment wrapText="1"/>
    </xf>
    <xf numFmtId="0" fontId="10" fillId="0" borderId="14" xfId="2" applyFont="1" applyFill="1" applyBorder="1" applyAlignment="1">
      <alignment horizontal="left" vertical="center" wrapText="1"/>
    </xf>
    <xf numFmtId="0" fontId="11" fillId="6" borderId="8" xfId="1" applyFont="1" applyFill="1" applyBorder="1" applyAlignment="1">
      <alignment horizontal="left" vertical="center" wrapText="1" indent="3"/>
    </xf>
    <xf numFmtId="0" fontId="3" fillId="0" borderId="7" xfId="0" applyFont="1" applyFill="1" applyBorder="1" applyAlignment="1">
      <alignment horizontal="left" vertical="center" wrapText="1"/>
    </xf>
    <xf numFmtId="0" fontId="3" fillId="0" borderId="7" xfId="0" applyFont="1" applyBorder="1"/>
    <xf numFmtId="0" fontId="3" fillId="0" borderId="9" xfId="0" applyFont="1" applyBorder="1"/>
    <xf numFmtId="0" fontId="21" fillId="0" borderId="8" xfId="2" applyFont="1" applyFill="1" applyBorder="1" applyAlignment="1">
      <alignment horizontal="left" vertical="center" wrapText="1"/>
    </xf>
    <xf numFmtId="0" fontId="0" fillId="0" borderId="8" xfId="0" applyFill="1" applyBorder="1"/>
    <xf numFmtId="0" fontId="7" fillId="0" borderId="6" xfId="2" applyFont="1" applyFill="1" applyBorder="1" applyAlignment="1">
      <alignment horizontal="left" vertical="center" wrapText="1"/>
    </xf>
    <xf numFmtId="0" fontId="18" fillId="0" borderId="8" xfId="0" applyFont="1" applyBorder="1" applyAlignment="1">
      <alignment vertical="center" wrapText="1"/>
    </xf>
    <xf numFmtId="0" fontId="3" fillId="0" borderId="7" xfId="0" applyFont="1" applyFill="1" applyBorder="1" applyAlignment="1">
      <alignment vertical="center"/>
    </xf>
    <xf numFmtId="0" fontId="0" fillId="0" borderId="8" xfId="0" applyFill="1" applyBorder="1" applyAlignment="1">
      <alignment vertical="center"/>
    </xf>
    <xf numFmtId="0" fontId="3" fillId="0" borderId="7" xfId="0" applyFont="1" applyBorder="1" applyAlignment="1">
      <alignment vertical="center"/>
    </xf>
    <xf numFmtId="0" fontId="0" fillId="0" borderId="7" xfId="0" applyFill="1" applyBorder="1"/>
    <xf numFmtId="0" fontId="0" fillId="0" borderId="10" xfId="0" applyBorder="1" applyAlignment="1"/>
    <xf numFmtId="0" fontId="10" fillId="3" borderId="8" xfId="2" applyFont="1" applyFill="1" applyBorder="1" applyAlignment="1">
      <alignment horizontal="center" vertical="center" wrapText="1"/>
    </xf>
    <xf numFmtId="0" fontId="20" fillId="0" borderId="0" xfId="2" applyFont="1" applyFill="1" applyAlignment="1">
      <alignment horizontal="left" vertical="center"/>
    </xf>
    <xf numFmtId="0" fontId="18" fillId="0" borderId="0" xfId="2" applyFont="1" applyFill="1" applyAlignment="1">
      <alignment horizontal="left" vertical="center"/>
    </xf>
    <xf numFmtId="0" fontId="17" fillId="0" borderId="0" xfId="2" applyFont="1" applyFill="1" applyBorder="1" applyAlignment="1">
      <alignment horizontal="left" vertical="center"/>
    </xf>
    <xf numFmtId="0" fontId="30" fillId="0" borderId="0" xfId="2" applyNumberFormat="1" applyFont="1" applyFill="1" applyBorder="1" applyAlignment="1">
      <alignment vertical="center"/>
    </xf>
    <xf numFmtId="0" fontId="18" fillId="0" borderId="0" xfId="2" applyNumberFormat="1" applyFont="1" applyFill="1" applyBorder="1" applyAlignment="1">
      <alignment vertical="center"/>
    </xf>
    <xf numFmtId="0" fontId="18" fillId="0" borderId="0" xfId="2" applyFont="1" applyFill="1" applyBorder="1" applyAlignment="1">
      <alignment vertical="center"/>
    </xf>
    <xf numFmtId="166" fontId="18" fillId="0" borderId="0" xfId="5" applyFont="1" applyFill="1" applyAlignment="1">
      <alignment horizontal="left" vertical="center"/>
    </xf>
    <xf numFmtId="167" fontId="18" fillId="0" borderId="0" xfId="5" applyNumberFormat="1" applyFont="1" applyFill="1" applyAlignment="1">
      <alignment horizontal="left" vertical="center"/>
    </xf>
    <xf numFmtId="0" fontId="18" fillId="0" borderId="0" xfId="2" applyNumberFormat="1" applyFont="1" applyFill="1" applyAlignment="1">
      <alignment horizontal="left" vertical="center"/>
    </xf>
    <xf numFmtId="0" fontId="9" fillId="0" borderId="0" xfId="6" applyFont="1"/>
    <xf numFmtId="0" fontId="10" fillId="0" borderId="29" xfId="2" applyFont="1" applyFill="1" applyBorder="1" applyAlignment="1" applyProtection="1">
      <alignment vertical="center"/>
      <protection locked="0"/>
    </xf>
    <xf numFmtId="0" fontId="18" fillId="0" borderId="30" xfId="2" applyFont="1" applyFill="1" applyBorder="1" applyAlignment="1">
      <alignment horizontal="left" vertical="center"/>
    </xf>
    <xf numFmtId="0" fontId="10" fillId="0" borderId="31" xfId="2" applyFont="1" applyFill="1" applyBorder="1" applyAlignment="1">
      <alignment vertical="center"/>
    </xf>
    <xf numFmtId="0" fontId="18" fillId="0" borderId="32" xfId="2" applyFont="1" applyFill="1" applyBorder="1" applyAlignment="1">
      <alignment horizontal="left" vertical="center"/>
    </xf>
    <xf numFmtId="0" fontId="42" fillId="0" borderId="0" xfId="7" applyFont="1"/>
    <xf numFmtId="0" fontId="17" fillId="8" borderId="30" xfId="6" applyFont="1" applyFill="1" applyBorder="1" applyAlignment="1">
      <alignment vertical="center"/>
    </xf>
    <xf numFmtId="0" fontId="19" fillId="0" borderId="0" xfId="2" applyFont="1" applyFill="1" applyBorder="1" applyAlignment="1">
      <alignment vertical="center"/>
    </xf>
    <xf numFmtId="0" fontId="42" fillId="0" borderId="0" xfId="7" applyNumberFormat="1" applyFont="1"/>
    <xf numFmtId="0" fontId="18" fillId="0" borderId="0" xfId="6" applyFont="1"/>
    <xf numFmtId="0" fontId="43" fillId="0" borderId="39" xfId="6" applyFont="1" applyBorder="1"/>
    <xf numFmtId="166" fontId="17" fillId="0" borderId="40" xfId="5" applyFont="1" applyBorder="1"/>
    <xf numFmtId="0" fontId="44" fillId="0" borderId="0" xfId="6" applyFont="1"/>
    <xf numFmtId="0" fontId="17" fillId="7" borderId="0" xfId="6" applyFont="1" applyFill="1" applyBorder="1" applyAlignment="1">
      <alignment vertical="center"/>
    </xf>
    <xf numFmtId="0" fontId="18" fillId="7" borderId="0" xfId="2" applyFont="1" applyFill="1" applyBorder="1" applyAlignment="1">
      <alignment horizontal="left" vertical="center"/>
    </xf>
    <xf numFmtId="166" fontId="18" fillId="7" borderId="0" xfId="5" applyFont="1" applyFill="1" applyBorder="1" applyAlignment="1">
      <alignment horizontal="left" vertical="center"/>
    </xf>
    <xf numFmtId="0" fontId="17" fillId="7" borderId="24" xfId="2" applyFont="1" applyFill="1" applyBorder="1" applyAlignment="1">
      <alignment horizontal="left" vertical="center"/>
    </xf>
    <xf numFmtId="166" fontId="17" fillId="7" borderId="24" xfId="5" applyFont="1" applyFill="1" applyBorder="1" applyAlignment="1">
      <alignment horizontal="left" vertical="center"/>
    </xf>
    <xf numFmtId="0" fontId="18" fillId="7" borderId="24" xfId="2" applyFont="1" applyFill="1" applyBorder="1" applyAlignment="1">
      <alignment horizontal="left" vertical="center"/>
    </xf>
    <xf numFmtId="166" fontId="18" fillId="7" borderId="24" xfId="5" applyFont="1" applyFill="1" applyBorder="1" applyAlignment="1">
      <alignment horizontal="left" vertical="center"/>
    </xf>
    <xf numFmtId="0" fontId="18" fillId="7" borderId="24" xfId="6" applyFont="1" applyFill="1" applyBorder="1"/>
    <xf numFmtId="0" fontId="18" fillId="7" borderId="41" xfId="2" applyFont="1" applyFill="1" applyBorder="1" applyAlignment="1">
      <alignment horizontal="left" vertical="center"/>
    </xf>
    <xf numFmtId="166" fontId="18" fillId="7" borderId="41" xfId="5" applyFont="1" applyFill="1" applyBorder="1" applyAlignment="1">
      <alignment horizontal="left" vertical="center"/>
    </xf>
    <xf numFmtId="0" fontId="44" fillId="0" borderId="0" xfId="6" applyFont="1" applyAlignment="1"/>
    <xf numFmtId="164" fontId="44" fillId="0" borderId="0" xfId="6" applyNumberFormat="1" applyFont="1"/>
    <xf numFmtId="0" fontId="44" fillId="0" borderId="0" xfId="6" applyNumberFormat="1" applyFont="1"/>
    <xf numFmtId="167" fontId="44" fillId="0" borderId="0" xfId="6" applyNumberFormat="1" applyFont="1"/>
    <xf numFmtId="0" fontId="17" fillId="0" borderId="43" xfId="6" applyFont="1" applyBorder="1"/>
    <xf numFmtId="166" fontId="17" fillId="0" borderId="0" xfId="5" applyFont="1" applyBorder="1"/>
    <xf numFmtId="0" fontId="17" fillId="0" borderId="0" xfId="6" applyFont="1" applyBorder="1"/>
    <xf numFmtId="0" fontId="17" fillId="0" borderId="39" xfId="6" applyFont="1" applyBorder="1"/>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49" fillId="0" borderId="0" xfId="2" applyFont="1" applyFill="1" applyAlignment="1">
      <alignment horizontal="left" vertical="center"/>
    </xf>
    <xf numFmtId="0" fontId="49" fillId="0" borderId="0" xfId="2" applyFont="1" applyFill="1" applyBorder="1" applyAlignment="1">
      <alignment horizontal="left" vertical="center"/>
    </xf>
    <xf numFmtId="0" fontId="50" fillId="0" borderId="0" xfId="2" applyFont="1" applyFill="1" applyBorder="1" applyAlignment="1">
      <alignment horizontal="left" vertical="center"/>
    </xf>
    <xf numFmtId="0" fontId="50" fillId="3" borderId="44" xfId="2" applyFont="1" applyFill="1" applyBorder="1" applyAlignment="1">
      <alignment horizontal="left" vertical="center"/>
    </xf>
    <xf numFmtId="0" fontId="9" fillId="9" borderId="0" xfId="2" applyFont="1" applyFill="1" applyAlignment="1">
      <alignment horizontal="left" vertical="center"/>
    </xf>
    <xf numFmtId="0" fontId="51" fillId="2" borderId="44" xfId="2" applyFont="1" applyFill="1" applyBorder="1" applyAlignment="1">
      <alignment horizontal="left" vertical="center"/>
    </xf>
    <xf numFmtId="0" fontId="51" fillId="0" borderId="44" xfId="2" applyFont="1" applyFill="1" applyBorder="1" applyAlignment="1">
      <alignment horizontal="left" vertical="center"/>
    </xf>
    <xf numFmtId="0" fontId="49" fillId="0" borderId="0" xfId="2" quotePrefix="1" applyFont="1" applyFill="1" applyBorder="1" applyAlignment="1">
      <alignment horizontal="left" vertical="center"/>
    </xf>
    <xf numFmtId="0" fontId="27" fillId="0" borderId="0" xfId="2" applyFont="1" applyFill="1" applyBorder="1" applyAlignment="1" applyProtection="1">
      <alignment vertical="center"/>
      <protection locked="0"/>
    </xf>
    <xf numFmtId="0" fontId="49" fillId="0" borderId="0" xfId="2" applyFont="1" applyFill="1" applyBorder="1" applyAlignment="1">
      <alignment vertical="center"/>
    </xf>
    <xf numFmtId="0" fontId="52" fillId="0" borderId="0" xfId="2" applyFont="1" applyFill="1" applyAlignment="1">
      <alignment horizontal="left" vertical="center"/>
    </xf>
    <xf numFmtId="0" fontId="52" fillId="0" borderId="0" xfId="2" applyFont="1" applyFill="1" applyBorder="1" applyAlignment="1">
      <alignment horizontal="left" vertical="center"/>
    </xf>
    <xf numFmtId="0" fontId="7" fillId="0" borderId="30" xfId="2" applyFont="1" applyFill="1" applyBorder="1" applyAlignment="1" applyProtection="1">
      <alignment horizontal="left" vertical="center"/>
      <protection locked="0"/>
    </xf>
    <xf numFmtId="0" fontId="6" fillId="0" borderId="30" xfId="2" applyFont="1" applyFill="1" applyBorder="1" applyAlignment="1">
      <alignment horizontal="left" vertical="center"/>
    </xf>
    <xf numFmtId="0" fontId="7" fillId="0" borderId="30" xfId="2" applyFont="1" applyFill="1" applyBorder="1" applyAlignment="1">
      <alignment horizontal="left" vertical="center"/>
    </xf>
    <xf numFmtId="0" fontId="8" fillId="0" borderId="30" xfId="2" applyFont="1" applyFill="1" applyBorder="1" applyAlignment="1">
      <alignment horizontal="left" vertical="center"/>
    </xf>
    <xf numFmtId="0" fontId="53" fillId="0" borderId="38" xfId="2" applyFont="1" applyFill="1" applyBorder="1" applyAlignment="1">
      <alignment vertical="center"/>
    </xf>
    <xf numFmtId="0" fontId="19" fillId="0" borderId="29" xfId="2" applyFont="1" applyFill="1" applyBorder="1" applyAlignment="1" applyProtection="1">
      <alignment vertical="center"/>
      <protection locked="0"/>
    </xf>
    <xf numFmtId="0" fontId="10" fillId="0" borderId="30" xfId="2" applyFont="1" applyFill="1" applyBorder="1" applyAlignment="1">
      <alignment horizontal="left" vertical="center"/>
    </xf>
    <xf numFmtId="0" fontId="54" fillId="0" borderId="0" xfId="2" applyFont="1" applyFill="1" applyAlignment="1">
      <alignment horizontal="left" vertical="center"/>
    </xf>
    <xf numFmtId="0" fontId="54" fillId="0" borderId="0" xfId="2" applyFont="1" applyFill="1" applyBorder="1" applyAlignment="1">
      <alignment horizontal="left" vertical="center"/>
    </xf>
    <xf numFmtId="0" fontId="10" fillId="0" borderId="38" xfId="2" applyFont="1" applyFill="1" applyBorder="1" applyAlignment="1" applyProtection="1">
      <alignment horizontal="left" vertical="center" indent="2"/>
      <protection locked="0"/>
    </xf>
    <xf numFmtId="0" fontId="10" fillId="3" borderId="45" xfId="2" applyFont="1" applyFill="1" applyBorder="1" applyAlignment="1">
      <alignment vertical="center"/>
    </xf>
    <xf numFmtId="0" fontId="18" fillId="2" borderId="46" xfId="2" applyFont="1" applyFill="1" applyBorder="1" applyAlignment="1">
      <alignment horizontal="left" vertical="center"/>
    </xf>
    <xf numFmtId="0" fontId="10" fillId="0" borderId="45" xfId="2" applyFont="1" applyFill="1" applyBorder="1" applyAlignment="1">
      <alignment vertical="center"/>
    </xf>
    <xf numFmtId="0" fontId="10" fillId="0" borderId="29" xfId="2" applyFont="1" applyFill="1" applyBorder="1" applyAlignment="1" applyProtection="1">
      <alignment horizontal="left" vertical="center" indent="2"/>
      <protection locked="0"/>
    </xf>
    <xf numFmtId="0" fontId="18" fillId="2" borderId="32" xfId="2" applyFont="1" applyFill="1" applyBorder="1" applyAlignment="1">
      <alignment horizontal="left" vertical="center"/>
    </xf>
    <xf numFmtId="168" fontId="10" fillId="3" borderId="45" xfId="2" applyNumberFormat="1" applyFont="1" applyFill="1" applyBorder="1" applyAlignment="1">
      <alignment vertical="center"/>
    </xf>
    <xf numFmtId="0" fontId="10" fillId="0" borderId="38" xfId="2" applyFont="1" applyFill="1" applyBorder="1" applyAlignment="1" applyProtection="1">
      <alignment horizontal="left" vertical="center" wrapText="1" indent="2"/>
      <protection locked="0"/>
    </xf>
    <xf numFmtId="0" fontId="10" fillId="3" borderId="0" xfId="2" applyFont="1" applyFill="1" applyBorder="1" applyAlignment="1">
      <alignment vertical="center"/>
    </xf>
    <xf numFmtId="168" fontId="10" fillId="3" borderId="0" xfId="2" applyNumberFormat="1" applyFont="1" applyFill="1" applyBorder="1" applyAlignment="1">
      <alignment vertical="center"/>
    </xf>
    <xf numFmtId="0" fontId="10" fillId="0" borderId="47" xfId="2" applyFont="1" applyFill="1" applyBorder="1" applyAlignment="1" applyProtection="1">
      <alignment horizontal="left" vertical="center" wrapText="1" indent="2"/>
      <protection locked="0"/>
    </xf>
    <xf numFmtId="0" fontId="18" fillId="0" borderId="24" xfId="2" applyFont="1" applyFill="1" applyBorder="1" applyAlignment="1">
      <alignment horizontal="left" vertical="center"/>
    </xf>
    <xf numFmtId="0" fontId="18" fillId="2" borderId="24" xfId="2" applyFont="1" applyFill="1" applyBorder="1" applyAlignment="1">
      <alignment horizontal="left" vertical="center"/>
    </xf>
    <xf numFmtId="0" fontId="18" fillId="2" borderId="0" xfId="2" applyFont="1" applyFill="1" applyBorder="1" applyAlignment="1">
      <alignment horizontal="left" vertical="center"/>
    </xf>
    <xf numFmtId="0" fontId="18" fillId="0" borderId="47" xfId="2" applyFont="1" applyFill="1" applyBorder="1" applyAlignment="1">
      <alignment horizontal="left" vertical="center"/>
    </xf>
    <xf numFmtId="0" fontId="18" fillId="2" borderId="48" xfId="2" applyFont="1" applyFill="1" applyBorder="1" applyAlignment="1">
      <alignment horizontal="left" vertical="center"/>
    </xf>
    <xf numFmtId="0" fontId="55" fillId="2" borderId="30" xfId="2" applyFont="1" applyFill="1" applyBorder="1" applyAlignment="1">
      <alignment vertical="center"/>
    </xf>
    <xf numFmtId="0" fontId="26" fillId="0" borderId="49" xfId="4" applyFont="1" applyFill="1" applyBorder="1" applyAlignment="1" applyProtection="1">
      <alignment vertical="center"/>
      <protection locked="0"/>
    </xf>
    <xf numFmtId="0" fontId="10" fillId="0" borderId="0" xfId="2" applyFont="1" applyFill="1" applyBorder="1" applyAlignment="1">
      <alignment vertical="center"/>
    </xf>
    <xf numFmtId="0" fontId="55" fillId="0" borderId="0" xfId="2" applyFont="1" applyFill="1" applyBorder="1" applyAlignment="1">
      <alignment vertical="center"/>
    </xf>
    <xf numFmtId="0" fontId="53" fillId="0" borderId="0" xfId="2" applyFont="1" applyFill="1" applyBorder="1" applyAlignment="1">
      <alignment vertical="center"/>
    </xf>
    <xf numFmtId="0" fontId="10" fillId="0" borderId="0" xfId="2" applyFont="1" applyFill="1" applyBorder="1" applyAlignment="1">
      <alignment horizontal="left" vertical="center" indent="1"/>
    </xf>
    <xf numFmtId="0" fontId="55" fillId="2" borderId="37" xfId="2" applyFont="1" applyFill="1" applyBorder="1" applyAlignment="1">
      <alignment vertical="center"/>
    </xf>
    <xf numFmtId="0" fontId="10" fillId="0" borderId="30" xfId="2" applyFont="1" applyFill="1" applyBorder="1" applyAlignment="1">
      <alignment horizontal="left" vertical="center" indent="1"/>
    </xf>
    <xf numFmtId="0" fontId="55" fillId="2" borderId="0" xfId="2" applyFont="1" applyFill="1" applyBorder="1" applyAlignment="1">
      <alignment vertical="center"/>
    </xf>
    <xf numFmtId="0" fontId="13" fillId="0" borderId="38" xfId="2" applyFont="1" applyFill="1" applyBorder="1" applyAlignment="1" applyProtection="1">
      <alignment horizontal="left" vertical="center" indent="2"/>
      <protection locked="0"/>
    </xf>
    <xf numFmtId="0" fontId="10" fillId="0" borderId="38" xfId="2" applyFont="1" applyFill="1" applyBorder="1" applyAlignment="1" applyProtection="1">
      <alignment horizontal="left" vertical="center" indent="4"/>
      <protection locked="0"/>
    </xf>
    <xf numFmtId="0" fontId="10" fillId="0" borderId="38" xfId="2" applyFont="1" applyFill="1" applyBorder="1" applyAlignment="1" applyProtection="1">
      <alignment horizontal="left" vertical="center" indent="6"/>
      <protection locked="0"/>
    </xf>
    <xf numFmtId="0" fontId="18" fillId="0" borderId="51" xfId="2" applyFont="1" applyFill="1" applyBorder="1" applyAlignment="1">
      <alignment horizontal="left" vertical="center"/>
    </xf>
    <xf numFmtId="0" fontId="18" fillId="2" borderId="27" xfId="2" applyFont="1" applyFill="1" applyBorder="1" applyAlignment="1">
      <alignment horizontal="left" vertical="center"/>
    </xf>
    <xf numFmtId="0" fontId="56" fillId="0" borderId="24" xfId="4" applyFont="1" applyFill="1" applyBorder="1" applyAlignment="1" applyProtection="1">
      <alignment horizontal="left" vertical="center" indent="2"/>
      <protection locked="0"/>
    </xf>
    <xf numFmtId="0" fontId="10" fillId="3" borderId="24" xfId="2" applyFont="1" applyFill="1" applyBorder="1" applyAlignment="1">
      <alignment vertical="center"/>
    </xf>
    <xf numFmtId="0" fontId="10" fillId="0" borderId="0" xfId="2" applyFont="1" applyFill="1" applyBorder="1" applyAlignment="1" applyProtection="1">
      <alignment horizontal="left" vertical="center" indent="4"/>
      <protection locked="0"/>
    </xf>
    <xf numFmtId="169" fontId="10" fillId="3" borderId="0" xfId="5" applyNumberFormat="1" applyFont="1" applyFill="1" applyBorder="1" applyAlignment="1">
      <alignment vertical="center"/>
    </xf>
    <xf numFmtId="0" fontId="10" fillId="0" borderId="30" xfId="2" applyFont="1" applyFill="1" applyBorder="1" applyAlignment="1" applyProtection="1">
      <alignment horizontal="left" vertical="center" indent="4"/>
      <protection locked="0"/>
    </xf>
    <xf numFmtId="0" fontId="38" fillId="3" borderId="30" xfId="3" applyFont="1" applyFill="1" applyBorder="1" applyAlignment="1">
      <alignment vertical="center" wrapText="1"/>
    </xf>
    <xf numFmtId="0" fontId="18" fillId="2" borderId="30" xfId="2" applyFont="1" applyFill="1" applyBorder="1" applyAlignment="1">
      <alignment horizontal="left" vertical="center"/>
    </xf>
    <xf numFmtId="0" fontId="26" fillId="0" borderId="29" xfId="4" applyFont="1" applyFill="1" applyBorder="1" applyAlignment="1" applyProtection="1">
      <alignment horizontal="left" vertical="center" wrapText="1"/>
      <protection locked="0"/>
    </xf>
    <xf numFmtId="0" fontId="10" fillId="0" borderId="30" xfId="2" applyFont="1" applyFill="1" applyBorder="1" applyAlignment="1">
      <alignment vertical="center"/>
    </xf>
    <xf numFmtId="0" fontId="10" fillId="0" borderId="29" xfId="2" applyFont="1" applyFill="1" applyBorder="1" applyAlignment="1" applyProtection="1">
      <alignment horizontal="left" vertical="center" indent="4"/>
      <protection locked="0"/>
    </xf>
    <xf numFmtId="0" fontId="19" fillId="0" borderId="50" xfId="2" applyFont="1" applyFill="1" applyBorder="1" applyAlignment="1" applyProtection="1">
      <alignment vertical="center"/>
      <protection locked="0"/>
    </xf>
    <xf numFmtId="0" fontId="23" fillId="0" borderId="43" xfId="2" applyFont="1" applyFill="1" applyBorder="1" applyAlignment="1">
      <alignment horizontal="left" vertical="center"/>
    </xf>
    <xf numFmtId="0" fontId="57" fillId="0" borderId="43" xfId="2" applyFont="1" applyFill="1" applyBorder="1" applyAlignment="1">
      <alignment vertical="center"/>
    </xf>
    <xf numFmtId="0" fontId="58" fillId="0" borderId="0" xfId="2" applyFont="1" applyFill="1" applyBorder="1" applyAlignment="1">
      <alignment vertical="center"/>
    </xf>
    <xf numFmtId="0" fontId="59" fillId="0" borderId="0" xfId="2" applyFont="1" applyFill="1" applyBorder="1" applyAlignment="1">
      <alignment vertical="center"/>
    </xf>
    <xf numFmtId="0" fontId="62" fillId="0" borderId="0" xfId="6" applyFont="1"/>
    <xf numFmtId="0" fontId="13" fillId="9" borderId="0" xfId="2" applyFont="1" applyFill="1" applyBorder="1" applyAlignment="1">
      <alignment vertical="center"/>
    </xf>
    <xf numFmtId="0" fontId="25" fillId="9" borderId="0" xfId="4" applyFont="1" applyFill="1" applyBorder="1" applyAlignment="1"/>
    <xf numFmtId="0" fontId="51" fillId="2" borderId="44" xfId="2" applyFont="1" applyFill="1" applyBorder="1" applyAlignment="1">
      <alignment horizontal="left" vertical="center" wrapText="1"/>
    </xf>
    <xf numFmtId="0" fontId="23" fillId="7" borderId="57" xfId="2" applyFont="1" applyFill="1" applyBorder="1" applyAlignment="1">
      <alignment vertical="center" wrapText="1"/>
    </xf>
    <xf numFmtId="0" fontId="18" fillId="0" borderId="0" xfId="2" applyFont="1" applyFill="1" applyBorder="1" applyAlignment="1">
      <alignment vertical="center" wrapText="1"/>
    </xf>
    <xf numFmtId="0" fontId="23" fillId="7" borderId="23" xfId="2" applyFont="1" applyFill="1" applyBorder="1" applyAlignment="1">
      <alignment vertical="center" wrapText="1"/>
    </xf>
    <xf numFmtId="0" fontId="18" fillId="7" borderId="24" xfId="2" applyFont="1" applyFill="1" applyBorder="1" applyAlignment="1">
      <alignment vertical="center" wrapText="1"/>
    </xf>
    <xf numFmtId="0" fontId="18" fillId="7" borderId="58" xfId="2" applyFont="1" applyFill="1" applyBorder="1" applyAlignment="1">
      <alignment vertical="center" wrapText="1"/>
    </xf>
    <xf numFmtId="0" fontId="18" fillId="7" borderId="59" xfId="2" applyFont="1" applyFill="1" applyBorder="1" applyAlignment="1">
      <alignment vertical="center" wrapText="1"/>
    </xf>
    <xf numFmtId="0" fontId="18" fillId="7" borderId="0" xfId="2" applyFont="1" applyFill="1" applyBorder="1" applyAlignment="1">
      <alignment vertical="center" wrapText="1"/>
    </xf>
    <xf numFmtId="0" fontId="18" fillId="7" borderId="60" xfId="2" applyFont="1" applyFill="1" applyBorder="1" applyAlignment="1">
      <alignment vertical="center" wrapText="1"/>
    </xf>
    <xf numFmtId="0" fontId="20" fillId="7" borderId="59" xfId="2" applyFont="1" applyFill="1" applyBorder="1" applyAlignment="1">
      <alignment vertical="center" wrapText="1"/>
    </xf>
    <xf numFmtId="0" fontId="20" fillId="7" borderId="61" xfId="2" applyFont="1" applyFill="1" applyBorder="1" applyAlignment="1">
      <alignment vertical="center" wrapText="1"/>
    </xf>
    <xf numFmtId="0" fontId="20" fillId="7" borderId="26" xfId="2" applyFont="1" applyFill="1" applyBorder="1" applyAlignment="1">
      <alignment vertical="center" wrapText="1"/>
    </xf>
    <xf numFmtId="0" fontId="18" fillId="7" borderId="27" xfId="2" applyFont="1" applyFill="1" applyBorder="1" applyAlignment="1">
      <alignment vertical="center" wrapText="1"/>
    </xf>
    <xf numFmtId="0" fontId="18" fillId="7" borderId="28" xfId="2" applyFont="1" applyFill="1" applyBorder="1" applyAlignment="1">
      <alignment vertical="center" wrapText="1"/>
    </xf>
    <xf numFmtId="0" fontId="18" fillId="0" borderId="36" xfId="2" applyFont="1" applyFill="1" applyBorder="1" applyAlignment="1">
      <alignment horizontal="left" vertical="center"/>
    </xf>
    <xf numFmtId="0" fontId="10" fillId="0" borderId="36" xfId="2" applyFont="1" applyFill="1" applyBorder="1" applyAlignment="1">
      <alignment vertical="center"/>
    </xf>
    <xf numFmtId="0" fontId="44" fillId="0" borderId="0" xfId="6" applyFont="1"/>
    <xf numFmtId="170" fontId="0" fillId="0" borderId="10" xfId="0" applyNumberFormat="1" applyBorder="1"/>
    <xf numFmtId="0" fontId="9" fillId="0" borderId="0" xfId="6" applyFont="1" applyAlignment="1">
      <alignment wrapText="1"/>
    </xf>
    <xf numFmtId="0" fontId="18" fillId="0" borderId="0" xfId="2" applyFont="1" applyFill="1" applyAlignment="1">
      <alignment horizontal="left" vertical="center" wrapText="1"/>
    </xf>
    <xf numFmtId="0" fontId="38" fillId="7" borderId="0" xfId="4" applyFont="1" applyFill="1" applyAlignment="1"/>
    <xf numFmtId="0" fontId="68" fillId="0" borderId="0" xfId="0" applyFont="1"/>
    <xf numFmtId="0" fontId="69" fillId="0" borderId="0" xfId="0" applyFont="1"/>
    <xf numFmtId="0" fontId="17" fillId="0" borderId="12" xfId="2" applyFont="1" applyFill="1" applyBorder="1" applyAlignment="1">
      <alignment horizontal="left" vertical="center" wrapText="1"/>
    </xf>
    <xf numFmtId="0" fontId="19" fillId="0" borderId="17" xfId="2" applyFont="1" applyFill="1" applyBorder="1" applyAlignment="1">
      <alignment horizontal="left" vertical="center" wrapText="1"/>
    </xf>
    <xf numFmtId="0" fontId="20" fillId="0" borderId="17" xfId="2" applyFont="1" applyFill="1" applyBorder="1" applyAlignment="1">
      <alignment horizontal="left" vertical="center" wrapText="1"/>
    </xf>
    <xf numFmtId="0" fontId="10" fillId="0" borderId="17" xfId="2" applyFont="1" applyFill="1" applyBorder="1" applyAlignment="1">
      <alignment vertical="center" wrapText="1"/>
    </xf>
    <xf numFmtId="0" fontId="21" fillId="0" borderId="17" xfId="2" applyFont="1" applyFill="1" applyBorder="1" applyAlignment="1">
      <alignment horizontal="left" vertical="center" wrapText="1"/>
    </xf>
    <xf numFmtId="0" fontId="48" fillId="0" borderId="0" xfId="0" applyFont="1" applyAlignment="1">
      <alignment horizontal="left"/>
    </xf>
    <xf numFmtId="0" fontId="48" fillId="0" borderId="0" xfId="0" applyFont="1"/>
    <xf numFmtId="0" fontId="48" fillId="0" borderId="0" xfId="0" applyFont="1" applyBorder="1"/>
    <xf numFmtId="0" fontId="1" fillId="2" borderId="8" xfId="2" applyFont="1" applyFill="1" applyBorder="1" applyAlignment="1">
      <alignment horizontal="left" vertical="center"/>
    </xf>
    <xf numFmtId="0" fontId="1" fillId="5" borderId="8" xfId="2" applyFont="1" applyFill="1" applyBorder="1" applyAlignment="1">
      <alignment horizontal="left" vertical="center"/>
    </xf>
    <xf numFmtId="0" fontId="1" fillId="0" borderId="7" xfId="2" applyFont="1" applyFill="1" applyBorder="1" applyAlignment="1">
      <alignment horizontal="left" vertical="center"/>
    </xf>
    <xf numFmtId="0" fontId="1" fillId="0" borderId="8" xfId="2" applyFont="1" applyFill="1" applyBorder="1" applyAlignment="1">
      <alignment horizontal="left" vertical="center"/>
    </xf>
    <xf numFmtId="0" fontId="1" fillId="0" borderId="8" xfId="2" applyFont="1" applyFill="1" applyBorder="1" applyAlignment="1">
      <alignment vertical="center"/>
    </xf>
    <xf numFmtId="0" fontId="48" fillId="0" borderId="8" xfId="0" applyFont="1" applyBorder="1" applyAlignment="1">
      <alignment vertical="center" wrapText="1"/>
    </xf>
    <xf numFmtId="0" fontId="48" fillId="0" borderId="8" xfId="0" applyFont="1" applyBorder="1" applyAlignment="1">
      <alignment horizontal="left" vertical="center" wrapText="1"/>
    </xf>
    <xf numFmtId="0" fontId="48" fillId="0" borderId="8" xfId="0" applyFont="1" applyBorder="1"/>
    <xf numFmtId="0" fontId="48" fillId="0" borderId="9" xfId="0" applyFont="1" applyBorder="1"/>
    <xf numFmtId="0" fontId="48" fillId="0" borderId="10" xfId="0" applyFont="1" applyBorder="1" applyAlignment="1">
      <alignment horizontal="left"/>
    </xf>
    <xf numFmtId="0" fontId="48" fillId="0" borderId="10" xfId="0" applyFont="1" applyBorder="1"/>
    <xf numFmtId="0" fontId="1" fillId="2" borderId="4" xfId="2" applyFont="1" applyFill="1" applyBorder="1" applyAlignment="1">
      <alignment horizontal="left" vertical="center"/>
    </xf>
    <xf numFmtId="0" fontId="1" fillId="5" borderId="4" xfId="2" applyFont="1" applyFill="1" applyBorder="1" applyAlignment="1">
      <alignment horizontal="left" vertical="center"/>
    </xf>
    <xf numFmtId="0" fontId="1" fillId="0" borderId="5" xfId="2" applyFont="1" applyFill="1" applyBorder="1" applyAlignment="1">
      <alignment horizontal="left" vertical="center"/>
    </xf>
    <xf numFmtId="0" fontId="1" fillId="0" borderId="6" xfId="2" applyFont="1" applyFill="1" applyBorder="1" applyAlignment="1">
      <alignment horizontal="left" vertical="center"/>
    </xf>
    <xf numFmtId="0" fontId="1" fillId="0" borderId="1" xfId="2" applyFont="1" applyFill="1" applyBorder="1" applyAlignment="1">
      <alignment vertical="center"/>
    </xf>
    <xf numFmtId="0" fontId="1" fillId="0" borderId="0" xfId="2" applyFont="1" applyFill="1" applyAlignment="1">
      <alignment vertical="center"/>
    </xf>
    <xf numFmtId="0" fontId="1" fillId="0" borderId="0" xfId="2" applyFont="1" applyFill="1" applyAlignment="1">
      <alignment horizontal="left" vertical="center"/>
    </xf>
    <xf numFmtId="0" fontId="1" fillId="0" borderId="3" xfId="2" applyFont="1" applyFill="1" applyBorder="1" applyAlignment="1">
      <alignment vertical="center"/>
    </xf>
    <xf numFmtId="0" fontId="1" fillId="0" borderId="9" xfId="2" applyFont="1" applyFill="1" applyBorder="1" applyAlignment="1">
      <alignment horizontal="left" vertical="center"/>
    </xf>
    <xf numFmtId="0" fontId="1" fillId="0" borderId="10" xfId="2" applyFont="1" applyFill="1" applyBorder="1" applyAlignment="1">
      <alignment horizontal="left" vertical="center"/>
    </xf>
    <xf numFmtId="0" fontId="10" fillId="3" borderId="63" xfId="2" applyFont="1" applyFill="1" applyBorder="1" applyAlignment="1">
      <alignment vertical="center" wrapText="1"/>
    </xf>
    <xf numFmtId="0" fontId="1" fillId="2" borderId="0" xfId="2" applyFont="1" applyFill="1" applyBorder="1" applyAlignment="1">
      <alignment horizontal="left" vertical="center"/>
    </xf>
    <xf numFmtId="0" fontId="1" fillId="0" borderId="6" xfId="2" applyFont="1" applyFill="1" applyBorder="1" applyAlignment="1">
      <alignment vertical="center"/>
    </xf>
    <xf numFmtId="0" fontId="1" fillId="0" borderId="2" xfId="2" applyFont="1" applyFill="1" applyBorder="1" applyAlignment="1">
      <alignment vertical="center"/>
    </xf>
    <xf numFmtId="0" fontId="48" fillId="0" borderId="0" xfId="0" applyFont="1" applyFill="1"/>
    <xf numFmtId="0" fontId="10" fillId="11" borderId="0" xfId="2" applyFont="1" applyFill="1" applyBorder="1" applyAlignment="1">
      <alignment horizontal="left" vertical="center"/>
    </xf>
    <xf numFmtId="0" fontId="13" fillId="11" borderId="0" xfId="2" applyFont="1" applyFill="1" applyBorder="1" applyAlignment="1">
      <alignment horizontal="left" vertical="center"/>
    </xf>
    <xf numFmtId="0" fontId="27" fillId="11" borderId="0" xfId="2" applyFont="1" applyFill="1" applyBorder="1" applyAlignment="1">
      <alignment vertical="center"/>
    </xf>
    <xf numFmtId="0" fontId="11" fillId="11" borderId="0" xfId="2" applyFont="1" applyFill="1" applyBorder="1" applyAlignment="1">
      <alignment vertical="center"/>
    </xf>
    <xf numFmtId="0" fontId="10" fillId="11" borderId="0" xfId="2" applyFont="1" applyFill="1" applyBorder="1" applyAlignment="1">
      <alignment vertical="center"/>
    </xf>
    <xf numFmtId="0" fontId="37" fillId="11" borderId="0" xfId="2" applyFont="1" applyFill="1" applyBorder="1" applyAlignment="1">
      <alignment horizontal="left" vertical="center"/>
    </xf>
    <xf numFmtId="0" fontId="32" fillId="11" borderId="0" xfId="2" applyFont="1" applyFill="1" applyBorder="1" applyAlignment="1">
      <alignment vertical="center"/>
    </xf>
    <xf numFmtId="0" fontId="10" fillId="11" borderId="0" xfId="2" applyFont="1" applyFill="1" applyBorder="1" applyAlignment="1">
      <alignment vertical="center" wrapText="1"/>
    </xf>
    <xf numFmtId="0" fontId="37" fillId="11" borderId="0" xfId="2" applyFont="1" applyFill="1" applyBorder="1" applyAlignment="1">
      <alignment vertical="center"/>
    </xf>
    <xf numFmtId="0" fontId="13" fillId="11" borderId="0" xfId="2" applyFont="1" applyFill="1" applyBorder="1" applyAlignment="1">
      <alignment vertical="center"/>
    </xf>
    <xf numFmtId="0" fontId="63" fillId="7" borderId="25" xfId="2" applyFont="1" applyFill="1" applyBorder="1" applyAlignment="1">
      <alignment vertical="center" wrapText="1"/>
    </xf>
    <xf numFmtId="0" fontId="0" fillId="0" borderId="27" xfId="0" applyBorder="1"/>
    <xf numFmtId="0" fontId="10" fillId="3" borderId="10" xfId="2" applyFont="1" applyFill="1" applyBorder="1" applyAlignment="1">
      <alignment horizontal="center" vertical="center" wrapText="1"/>
    </xf>
    <xf numFmtId="0" fontId="0" fillId="0" borderId="0" xfId="0" applyBorder="1"/>
    <xf numFmtId="0" fontId="1" fillId="0" borderId="0" xfId="0" applyFont="1" applyBorder="1" applyAlignment="1">
      <alignment wrapText="1"/>
    </xf>
    <xf numFmtId="0" fontId="18" fillId="0" borderId="27" xfId="0" applyFont="1" applyBorder="1" applyAlignment="1">
      <alignment wrapText="1"/>
    </xf>
    <xf numFmtId="0" fontId="1" fillId="0" borderId="0" xfId="2" applyFont="1" applyFill="1" applyAlignment="1">
      <alignment horizontal="right" vertical="center"/>
    </xf>
    <xf numFmtId="0" fontId="25" fillId="9" borderId="0" xfId="3" applyFont="1" applyFill="1" applyBorder="1" applyAlignment="1"/>
    <xf numFmtId="0" fontId="32" fillId="7" borderId="44" xfId="2" applyFont="1" applyFill="1" applyBorder="1" applyAlignment="1">
      <alignment vertical="center"/>
    </xf>
    <xf numFmtId="0" fontId="1" fillId="11" borderId="0" xfId="2" applyFont="1" applyFill="1" applyBorder="1" applyAlignment="1">
      <alignment vertical="center"/>
    </xf>
    <xf numFmtId="0" fontId="1" fillId="11" borderId="0" xfId="2" applyFont="1" applyFill="1" applyBorder="1" applyAlignment="1">
      <alignment horizontal="left" vertical="center"/>
    </xf>
    <xf numFmtId="0" fontId="71" fillId="0" borderId="5" xfId="2" applyFont="1" applyFill="1" applyBorder="1" applyAlignment="1">
      <alignment horizontal="left" vertical="center"/>
    </xf>
    <xf numFmtId="0" fontId="72" fillId="0" borderId="6" xfId="2" applyFont="1" applyFill="1" applyBorder="1" applyAlignment="1">
      <alignment horizontal="left" vertical="center"/>
    </xf>
    <xf numFmtId="0" fontId="52" fillId="0" borderId="6" xfId="2" applyFont="1" applyFill="1" applyBorder="1" applyAlignment="1">
      <alignment horizontal="left" vertical="center"/>
    </xf>
    <xf numFmtId="0" fontId="72" fillId="0" borderId="6" xfId="2" applyFont="1" applyFill="1" applyBorder="1" applyAlignment="1">
      <alignment horizontal="left" vertical="center" wrapText="1"/>
    </xf>
    <xf numFmtId="0" fontId="52" fillId="0" borderId="6" xfId="2" applyFont="1" applyFill="1" applyBorder="1" applyAlignment="1">
      <alignment horizontal="left" vertical="center" wrapText="1"/>
    </xf>
    <xf numFmtId="0" fontId="71" fillId="0" borderId="6" xfId="2" applyFont="1" applyFill="1" applyBorder="1" applyAlignment="1">
      <alignment horizontal="left" vertical="center" wrapText="1"/>
    </xf>
    <xf numFmtId="0" fontId="71" fillId="0" borderId="5" xfId="2" applyFont="1" applyFill="1" applyBorder="1" applyAlignment="1">
      <alignment horizontal="left" vertical="center" wrapText="1"/>
    </xf>
    <xf numFmtId="0" fontId="52" fillId="0" borderId="5" xfId="2" applyFont="1" applyFill="1" applyBorder="1" applyAlignment="1">
      <alignment horizontal="left" vertical="center"/>
    </xf>
    <xf numFmtId="0" fontId="72" fillId="0" borderId="6" xfId="2" applyFont="1" applyFill="1" applyBorder="1" applyAlignment="1">
      <alignment vertical="center"/>
    </xf>
    <xf numFmtId="0" fontId="1" fillId="0" borderId="8" xfId="0" applyFont="1" applyBorder="1" applyAlignment="1">
      <alignment vertical="center" wrapText="1"/>
    </xf>
    <xf numFmtId="0" fontId="1" fillId="0" borderId="6" xfId="0" applyFont="1" applyBorder="1" applyAlignment="1">
      <alignment vertical="center" wrapText="1"/>
    </xf>
    <xf numFmtId="0" fontId="1" fillId="0" borderId="10" xfId="0" applyFont="1" applyBorder="1" applyAlignment="1">
      <alignment vertical="center" wrapText="1"/>
    </xf>
    <xf numFmtId="0" fontId="52" fillId="0" borderId="24" xfId="2" applyFont="1" applyFill="1" applyBorder="1" applyAlignment="1">
      <alignment horizontal="left" vertical="center"/>
    </xf>
    <xf numFmtId="0" fontId="72" fillId="0" borderId="24" xfId="2" applyFont="1" applyFill="1" applyBorder="1" applyAlignment="1">
      <alignment horizontal="left" vertical="center"/>
    </xf>
    <xf numFmtId="0" fontId="52" fillId="0" borderId="62" xfId="2" applyFont="1" applyFill="1" applyBorder="1" applyAlignment="1">
      <alignment horizontal="left" vertical="center"/>
    </xf>
    <xf numFmtId="0" fontId="52" fillId="0" borderId="0" xfId="2" applyFont="1" applyFill="1" applyAlignment="1">
      <alignment horizontal="left" vertical="center" wrapText="1"/>
    </xf>
    <xf numFmtId="0" fontId="71" fillId="0" borderId="0" xfId="2" applyFont="1" applyFill="1" applyBorder="1" applyAlignment="1">
      <alignment horizontal="left" vertical="center" wrapText="1"/>
    </xf>
    <xf numFmtId="0" fontId="72" fillId="0" borderId="0" xfId="2" applyFont="1" applyFill="1" applyBorder="1" applyAlignment="1">
      <alignment horizontal="left" vertical="center"/>
    </xf>
    <xf numFmtId="0" fontId="0" fillId="0" borderId="0" xfId="0" applyFill="1"/>
    <xf numFmtId="0" fontId="52" fillId="0" borderId="7" xfId="2" applyFont="1" applyFill="1" applyBorder="1" applyAlignment="1">
      <alignment horizontal="left" vertical="center"/>
    </xf>
    <xf numFmtId="0" fontId="72" fillId="0" borderId="8" xfId="2" applyFont="1" applyFill="1" applyBorder="1" applyAlignment="1">
      <alignment horizontal="left" vertical="center"/>
    </xf>
    <xf numFmtId="0" fontId="52" fillId="0" borderId="8" xfId="2" applyFont="1" applyFill="1" applyBorder="1" applyAlignment="1">
      <alignment horizontal="left" vertical="center"/>
    </xf>
    <xf numFmtId="0" fontId="71" fillId="0" borderId="8" xfId="2" applyFont="1" applyFill="1" applyBorder="1" applyAlignment="1">
      <alignment horizontal="left" vertical="center"/>
    </xf>
    <xf numFmtId="0" fontId="52" fillId="0" borderId="5" xfId="2" applyFont="1" applyFill="1" applyBorder="1" applyAlignment="1">
      <alignment horizontal="left" vertical="center" wrapText="1"/>
    </xf>
    <xf numFmtId="0" fontId="4" fillId="3" borderId="27" xfId="1" applyFill="1" applyBorder="1" applyAlignment="1">
      <alignment vertical="center"/>
    </xf>
    <xf numFmtId="0" fontId="4" fillId="3" borderId="30" xfId="1" applyFill="1" applyBorder="1" applyAlignment="1">
      <alignment vertical="center"/>
    </xf>
    <xf numFmtId="0" fontId="4" fillId="3" borderId="37" xfId="1" applyFill="1" applyBorder="1" applyAlignment="1">
      <alignment vertical="center" wrapText="1"/>
    </xf>
    <xf numFmtId="0" fontId="4" fillId="3" borderId="27" xfId="1" applyFill="1" applyBorder="1" applyAlignment="1">
      <alignment vertical="center" wrapText="1"/>
    </xf>
    <xf numFmtId="0" fontId="4" fillId="3" borderId="45" xfId="1" applyFill="1" applyBorder="1" applyAlignment="1">
      <alignment vertical="center"/>
    </xf>
    <xf numFmtId="0" fontId="58" fillId="0" borderId="45" xfId="2" applyFont="1" applyFill="1" applyBorder="1" applyAlignment="1">
      <alignment vertical="center"/>
    </xf>
    <xf numFmtId="0" fontId="58" fillId="0" borderId="31" xfId="2" applyFont="1" applyFill="1" applyBorder="1" applyAlignment="1">
      <alignment vertical="center"/>
    </xf>
    <xf numFmtId="0" fontId="4" fillId="3" borderId="8" xfId="1" applyFill="1" applyBorder="1" applyAlignment="1">
      <alignment horizontal="center" vertical="center" wrapText="1"/>
    </xf>
    <xf numFmtId="0" fontId="73" fillId="3" borderId="58" xfId="2" applyFont="1" applyFill="1" applyBorder="1" applyAlignment="1">
      <alignment vertical="center" wrapText="1"/>
    </xf>
    <xf numFmtId="3" fontId="73" fillId="3" borderId="58" xfId="2" applyNumberFormat="1" applyFont="1" applyFill="1" applyBorder="1" applyAlignment="1">
      <alignment vertical="center" wrapText="1"/>
    </xf>
    <xf numFmtId="0" fontId="4" fillId="3" borderId="10" xfId="1" applyFill="1" applyBorder="1" applyAlignment="1">
      <alignment horizontal="center" vertical="center" wrapText="1"/>
    </xf>
    <xf numFmtId="0" fontId="1" fillId="0" borderId="13" xfId="2" applyFont="1" applyFill="1" applyBorder="1" applyAlignment="1">
      <alignment horizontal="left" vertical="center"/>
    </xf>
    <xf numFmtId="0" fontId="1" fillId="0" borderId="14" xfId="2" applyFont="1" applyFill="1" applyBorder="1" applyAlignment="1">
      <alignment horizontal="left" vertical="center"/>
    </xf>
    <xf numFmtId="0" fontId="1" fillId="0" borderId="12" xfId="2" applyFont="1" applyFill="1" applyBorder="1" applyAlignment="1">
      <alignment horizontal="left" vertical="center"/>
    </xf>
    <xf numFmtId="0" fontId="1" fillId="0" borderId="17" xfId="2" applyFont="1" applyFill="1" applyBorder="1" applyAlignment="1">
      <alignment horizontal="left" vertical="center"/>
    </xf>
    <xf numFmtId="0" fontId="1" fillId="0" borderId="67" xfId="2" applyFont="1" applyFill="1" applyBorder="1" applyAlignment="1">
      <alignment vertical="center"/>
    </xf>
    <xf numFmtId="0" fontId="73" fillId="3" borderId="58" xfId="2" applyFont="1" applyFill="1" applyBorder="1" applyAlignment="1">
      <alignment horizontal="left" vertical="center" wrapText="1" indent="3"/>
    </xf>
    <xf numFmtId="0" fontId="73" fillId="0" borderId="58" xfId="2" applyFont="1" applyFill="1" applyBorder="1" applyAlignment="1">
      <alignment horizontal="left" vertical="center" wrapText="1" indent="3"/>
    </xf>
    <xf numFmtId="0" fontId="73" fillId="0" borderId="61" xfId="2" applyFont="1" applyFill="1" applyBorder="1" applyAlignment="1">
      <alignment horizontal="left" vertical="center" wrapText="1" indent="3"/>
    </xf>
    <xf numFmtId="167" fontId="73" fillId="3" borderId="58" xfId="8" applyNumberFormat="1" applyFont="1" applyFill="1" applyBorder="1" applyAlignment="1">
      <alignment vertical="center" wrapText="1"/>
    </xf>
    <xf numFmtId="167" fontId="73" fillId="3" borderId="61" xfId="8" applyNumberFormat="1" applyFont="1" applyFill="1" applyBorder="1" applyAlignment="1">
      <alignment vertical="center" wrapText="1"/>
    </xf>
    <xf numFmtId="0" fontId="73" fillId="3" borderId="61" xfId="2" applyFont="1" applyFill="1" applyBorder="1" applyAlignment="1">
      <alignment vertical="center" wrapText="1"/>
    </xf>
    <xf numFmtId="0" fontId="44" fillId="2" borderId="58" xfId="2" applyFont="1" applyFill="1" applyBorder="1" applyAlignment="1">
      <alignment horizontal="left" vertical="center"/>
    </xf>
    <xf numFmtId="0" fontId="44" fillId="2" borderId="61" xfId="2" applyFont="1" applyFill="1" applyBorder="1" applyAlignment="1">
      <alignment horizontal="left" vertical="center"/>
    </xf>
    <xf numFmtId="171" fontId="73" fillId="3" borderId="58" xfId="8" applyNumberFormat="1" applyFont="1" applyFill="1" applyBorder="1" applyAlignment="1">
      <alignment vertical="center" wrapText="1"/>
    </xf>
    <xf numFmtId="171" fontId="73" fillId="3" borderId="61" xfId="8" applyNumberFormat="1" applyFont="1" applyFill="1" applyBorder="1" applyAlignment="1">
      <alignment vertical="center" wrapText="1"/>
    </xf>
    <xf numFmtId="9" fontId="10" fillId="3" borderId="8" xfId="9" applyFont="1" applyFill="1" applyBorder="1" applyAlignment="1">
      <alignment vertical="center" wrapText="1"/>
    </xf>
    <xf numFmtId="0" fontId="1" fillId="7" borderId="69" xfId="2" applyNumberFormat="1" applyFont="1" applyFill="1" applyBorder="1" applyAlignment="1">
      <alignment horizontal="left" vertical="center"/>
    </xf>
    <xf numFmtId="0" fontId="18" fillId="7" borderId="69" xfId="2" applyNumberFormat="1" applyFont="1" applyFill="1" applyBorder="1" applyAlignment="1">
      <alignment horizontal="left" vertical="center"/>
    </xf>
    <xf numFmtId="0" fontId="48" fillId="7" borderId="69" xfId="2" applyNumberFormat="1" applyFont="1" applyFill="1" applyBorder="1" applyAlignment="1">
      <alignment horizontal="left" vertical="center"/>
    </xf>
    <xf numFmtId="167" fontId="54" fillId="7" borderId="69" xfId="8" applyNumberFormat="1" applyFont="1" applyFill="1" applyBorder="1" applyAlignment="1">
      <alignment horizontal="left" vertical="center"/>
    </xf>
    <xf numFmtId="166" fontId="54" fillId="7" borderId="69" xfId="8" applyNumberFormat="1" applyFont="1" applyFill="1" applyBorder="1" applyAlignment="1">
      <alignment horizontal="left" vertical="center"/>
    </xf>
    <xf numFmtId="0" fontId="48" fillId="0" borderId="69" xfId="2" applyNumberFormat="1" applyFont="1" applyBorder="1" applyAlignment="1">
      <alignment horizontal="left" vertical="center"/>
    </xf>
    <xf numFmtId="0" fontId="54" fillId="0" borderId="69" xfId="2" applyNumberFormat="1" applyFont="1" applyBorder="1" applyAlignment="1">
      <alignment horizontal="left" vertical="center"/>
    </xf>
    <xf numFmtId="167" fontId="54" fillId="0" borderId="69" xfId="8" applyNumberFormat="1" applyFont="1" applyBorder="1" applyAlignment="1">
      <alignment horizontal="left" vertical="center"/>
    </xf>
    <xf numFmtId="166" fontId="54" fillId="0" borderId="69" xfId="8" applyNumberFormat="1" applyFont="1" applyBorder="1" applyAlignment="1">
      <alignment horizontal="left" vertical="center"/>
    </xf>
    <xf numFmtId="0" fontId="54" fillId="7" borderId="69" xfId="2" applyNumberFormat="1" applyFont="1" applyFill="1" applyBorder="1" applyAlignment="1">
      <alignment horizontal="left" vertical="center"/>
    </xf>
    <xf numFmtId="0" fontId="18" fillId="9" borderId="69" xfId="2" applyNumberFormat="1" applyFont="1" applyFill="1" applyBorder="1" applyAlignment="1">
      <alignment horizontal="left" vertical="center" wrapText="1"/>
    </xf>
    <xf numFmtId="0" fontId="1" fillId="9" borderId="69" xfId="2" applyNumberFormat="1" applyFont="1" applyFill="1" applyBorder="1" applyAlignment="1">
      <alignment horizontal="left" vertical="center"/>
    </xf>
    <xf numFmtId="0" fontId="75" fillId="12" borderId="68" xfId="2" applyNumberFormat="1" applyFont="1" applyFill="1" applyBorder="1" applyAlignment="1">
      <alignment horizontal="left" vertical="center"/>
    </xf>
    <xf numFmtId="0" fontId="54" fillId="13" borderId="26" xfId="2" applyNumberFormat="1" applyFont="1" applyFill="1" applyBorder="1" applyAlignment="1">
      <alignment vertical="center"/>
    </xf>
    <xf numFmtId="0" fontId="54" fillId="8" borderId="27" xfId="2" applyFont="1" applyFill="1" applyBorder="1" applyAlignment="1">
      <alignment vertical="center"/>
    </xf>
    <xf numFmtId="0" fontId="54" fillId="13" borderId="28" xfId="2" applyNumberFormat="1" applyFont="1" applyFill="1" applyBorder="1" applyAlignment="1">
      <alignment vertical="center" wrapText="1"/>
    </xf>
    <xf numFmtId="0" fontId="76" fillId="3" borderId="8" xfId="2" applyFont="1" applyFill="1" applyBorder="1" applyAlignment="1">
      <alignment vertical="center" wrapText="1"/>
    </xf>
    <xf numFmtId="0" fontId="44" fillId="0" borderId="0" xfId="0" applyFont="1" applyAlignment="1">
      <alignment vertical="center"/>
    </xf>
    <xf numFmtId="0" fontId="44" fillId="0" borderId="0" xfId="2" applyFont="1" applyFill="1" applyAlignment="1">
      <alignment horizontal="left" vertical="center"/>
    </xf>
    <xf numFmtId="165" fontId="44" fillId="0" borderId="0" xfId="8" applyFont="1" applyAlignment="1">
      <alignment vertical="center"/>
    </xf>
    <xf numFmtId="0" fontId="44" fillId="0" borderId="0" xfId="0" applyFont="1" applyAlignment="1">
      <alignment vertical="center" wrapText="1"/>
    </xf>
    <xf numFmtId="167" fontId="44" fillId="0" borderId="0" xfId="8" applyNumberFormat="1" applyFont="1" applyAlignment="1">
      <alignment vertical="center"/>
    </xf>
    <xf numFmtId="0" fontId="44" fillId="0" borderId="0" xfId="0" applyNumberFormat="1" applyFont="1" applyAlignment="1">
      <alignment vertical="center"/>
    </xf>
    <xf numFmtId="0" fontId="4" fillId="3" borderId="8" xfId="1" applyFill="1" applyBorder="1" applyAlignment="1">
      <alignment vertical="center" wrapText="1"/>
    </xf>
    <xf numFmtId="0" fontId="76" fillId="0" borderId="8" xfId="1" applyFont="1" applyFill="1" applyBorder="1" applyAlignment="1">
      <alignment horizontal="left" vertical="center" wrapText="1" indent="2"/>
    </xf>
    <xf numFmtId="172" fontId="10" fillId="3" borderId="8" xfId="8" applyNumberFormat="1" applyFont="1" applyFill="1" applyBorder="1" applyAlignment="1">
      <alignment vertical="center" wrapText="1"/>
    </xf>
    <xf numFmtId="3" fontId="73" fillId="3" borderId="61" xfId="2" applyNumberFormat="1" applyFont="1" applyFill="1" applyBorder="1" applyAlignment="1">
      <alignment vertical="center" wrapText="1"/>
    </xf>
    <xf numFmtId="3" fontId="4" fillId="3" borderId="58" xfId="1" applyNumberFormat="1" applyFill="1" applyBorder="1" applyAlignment="1">
      <alignment vertical="center" wrapText="1"/>
    </xf>
    <xf numFmtId="165" fontId="73" fillId="3" borderId="58" xfId="8" applyFont="1" applyFill="1" applyBorder="1" applyAlignment="1">
      <alignment vertical="center" wrapText="1"/>
    </xf>
    <xf numFmtId="3" fontId="4" fillId="3" borderId="61" xfId="1" applyNumberFormat="1" applyFill="1" applyBorder="1" applyAlignment="1">
      <alignment vertical="center" wrapText="1"/>
    </xf>
    <xf numFmtId="0" fontId="77" fillId="3" borderId="58" xfId="2" applyFont="1" applyFill="1" applyBorder="1" applyAlignment="1">
      <alignment vertical="center" wrapText="1"/>
    </xf>
    <xf numFmtId="0" fontId="1" fillId="3" borderId="0" xfId="2" applyFont="1" applyFill="1" applyBorder="1" applyAlignment="1">
      <alignment horizontal="right" vertical="center"/>
    </xf>
    <xf numFmtId="0" fontId="0" fillId="0" borderId="0" xfId="0" applyAlignment="1">
      <alignment wrapText="1"/>
    </xf>
    <xf numFmtId="0" fontId="1" fillId="5" borderId="8" xfId="2" applyFont="1" applyFill="1" applyBorder="1" applyAlignment="1">
      <alignment horizontal="left" vertical="center" wrapText="1"/>
    </xf>
    <xf numFmtId="0" fontId="0" fillId="0" borderId="8" xfId="0" applyBorder="1" applyAlignment="1">
      <alignment wrapText="1"/>
    </xf>
    <xf numFmtId="0" fontId="48" fillId="0" borderId="0" xfId="0" applyFont="1" applyAlignment="1">
      <alignment horizontal="left" wrapText="1"/>
    </xf>
    <xf numFmtId="0" fontId="7" fillId="0" borderId="8" xfId="2" applyFont="1" applyFill="1" applyBorder="1" applyAlignment="1">
      <alignment horizontal="left" vertical="center" wrapText="1"/>
    </xf>
    <xf numFmtId="0" fontId="0" fillId="0" borderId="8" xfId="0" applyFill="1" applyBorder="1" applyAlignment="1">
      <alignment vertical="center" wrapText="1"/>
    </xf>
    <xf numFmtId="0" fontId="0" fillId="0" borderId="8" xfId="0" applyBorder="1" applyAlignment="1">
      <alignment vertical="center" wrapText="1"/>
    </xf>
    <xf numFmtId="0" fontId="0" fillId="0" borderId="10" xfId="0" applyBorder="1" applyAlignment="1">
      <alignment horizontal="left" wrapText="1"/>
    </xf>
    <xf numFmtId="0" fontId="0" fillId="0" borderId="0" xfId="0" applyAlignment="1">
      <alignment horizontal="left" wrapText="1"/>
    </xf>
    <xf numFmtId="0" fontId="0" fillId="2" borderId="16" xfId="0" applyFill="1" applyBorder="1" applyAlignment="1">
      <alignment vertical="center"/>
    </xf>
    <xf numFmtId="0" fontId="0" fillId="2" borderId="17" xfId="0" applyFill="1" applyBorder="1" applyAlignment="1">
      <alignment vertical="center"/>
    </xf>
    <xf numFmtId="0" fontId="8" fillId="0" borderId="8" xfId="2" applyFont="1" applyFill="1" applyBorder="1" applyAlignment="1">
      <alignment horizontal="left" vertical="center" wrapText="1"/>
    </xf>
    <xf numFmtId="0" fontId="0" fillId="2" borderId="8" xfId="0" applyFill="1" applyBorder="1" applyAlignment="1">
      <alignment vertical="center"/>
    </xf>
    <xf numFmtId="0" fontId="0" fillId="6" borderId="8" xfId="0" applyFill="1" applyBorder="1" applyAlignment="1">
      <alignment vertical="center"/>
    </xf>
    <xf numFmtId="0" fontId="0" fillId="5" borderId="8" xfId="0" applyFill="1" applyBorder="1" applyAlignment="1">
      <alignment wrapText="1"/>
    </xf>
    <xf numFmtId="0" fontId="0" fillId="5" borderId="8" xfId="0" applyFill="1" applyBorder="1"/>
    <xf numFmtId="0" fontId="72" fillId="0" borderId="6" xfId="2" applyFont="1" applyFill="1" applyBorder="1" applyAlignment="1">
      <alignment vertical="center" wrapText="1"/>
    </xf>
    <xf numFmtId="0" fontId="80" fillId="5" borderId="8" xfId="2" applyFont="1" applyFill="1" applyBorder="1" applyAlignment="1">
      <alignment horizontal="left" vertical="center" wrapText="1"/>
    </xf>
    <xf numFmtId="0" fontId="48" fillId="0" borderId="0" xfId="0" applyFont="1" applyAlignment="1">
      <alignment wrapText="1"/>
    </xf>
    <xf numFmtId="0" fontId="48" fillId="0" borderId="10" xfId="0" applyFont="1" applyBorder="1" applyAlignment="1">
      <alignment wrapText="1"/>
    </xf>
    <xf numFmtId="0" fontId="20" fillId="5" borderId="8" xfId="2" applyFont="1" applyFill="1" applyBorder="1" applyAlignment="1">
      <alignment horizontal="left" vertical="center" wrapText="1"/>
    </xf>
    <xf numFmtId="0" fontId="6" fillId="0" borderId="8" xfId="2" applyFont="1" applyFill="1" applyBorder="1" applyAlignment="1">
      <alignment horizontal="left" vertical="center" wrapText="1"/>
    </xf>
    <xf numFmtId="0" fontId="1" fillId="0" borderId="8" xfId="2" applyFont="1" applyFill="1" applyBorder="1" applyAlignment="1">
      <alignment horizontal="left" vertical="center" wrapText="1"/>
    </xf>
    <xf numFmtId="0" fontId="71" fillId="0" borderId="8" xfId="2" applyFont="1" applyFill="1" applyBorder="1" applyAlignment="1">
      <alignment horizontal="left" vertical="center" wrapText="1"/>
    </xf>
    <xf numFmtId="0" fontId="1" fillId="5" borderId="14" xfId="2" applyFont="1" applyFill="1" applyBorder="1" applyAlignment="1">
      <alignment horizontal="left" vertical="center" wrapText="1"/>
    </xf>
    <xf numFmtId="0" fontId="1" fillId="5" borderId="4" xfId="2" applyFont="1" applyFill="1" applyBorder="1" applyAlignment="1">
      <alignment horizontal="left" vertical="center" wrapText="1"/>
    </xf>
    <xf numFmtId="0" fontId="8" fillId="0" borderId="0" xfId="2" applyFont="1" applyFill="1" applyBorder="1" applyAlignment="1">
      <alignment horizontal="left" vertical="center" wrapText="1"/>
    </xf>
    <xf numFmtId="0" fontId="1" fillId="0" borderId="2" xfId="2" applyFont="1" applyFill="1" applyBorder="1" applyAlignment="1">
      <alignment vertical="center" wrapText="1"/>
    </xf>
    <xf numFmtId="165" fontId="10" fillId="3" borderId="8" xfId="8" applyFont="1" applyFill="1" applyBorder="1" applyAlignment="1">
      <alignment vertical="center" wrapText="1"/>
    </xf>
    <xf numFmtId="0" fontId="1" fillId="2" borderId="8" xfId="2" applyFont="1" applyFill="1" applyBorder="1" applyAlignment="1">
      <alignment horizontal="left" vertical="center" wrapText="1"/>
    </xf>
    <xf numFmtId="0" fontId="18" fillId="0" borderId="0" xfId="0" applyFont="1" applyAlignment="1">
      <alignment vertical="center" wrapText="1"/>
    </xf>
    <xf numFmtId="0" fontId="4" fillId="5" borderId="8" xfId="1" applyFill="1" applyBorder="1" applyAlignment="1">
      <alignment horizontal="left" vertical="center" wrapText="1"/>
    </xf>
    <xf numFmtId="0" fontId="83" fillId="2" borderId="8" xfId="2" applyFont="1" applyFill="1" applyBorder="1" applyAlignment="1">
      <alignment horizontal="left" vertical="center" wrapText="1"/>
    </xf>
    <xf numFmtId="0" fontId="84" fillId="2" borderId="8" xfId="2" applyFont="1" applyFill="1" applyBorder="1" applyAlignment="1">
      <alignment horizontal="left" vertical="center" wrapText="1"/>
    </xf>
    <xf numFmtId="0" fontId="1" fillId="5" borderId="8" xfId="2" applyFont="1" applyFill="1" applyBorder="1" applyAlignment="1">
      <alignment horizontal="left" vertical="top" wrapText="1"/>
    </xf>
    <xf numFmtId="0" fontId="4" fillId="5" borderId="14" xfId="1" applyFill="1" applyBorder="1" applyAlignment="1">
      <alignment horizontal="left" vertical="center" wrapText="1"/>
    </xf>
    <xf numFmtId="0" fontId="85" fillId="5" borderId="8" xfId="2" applyFont="1" applyFill="1" applyBorder="1" applyAlignment="1">
      <alignment horizontal="left" vertical="center" wrapText="1"/>
    </xf>
    <xf numFmtId="0" fontId="1" fillId="5" borderId="10" xfId="2" applyFont="1" applyFill="1" applyBorder="1" applyAlignment="1">
      <alignment horizontal="left" vertical="center" wrapText="1"/>
    </xf>
    <xf numFmtId="0" fontId="4" fillId="2" borderId="30" xfId="1" applyFill="1" applyBorder="1" applyAlignment="1">
      <alignment horizontal="left" vertical="center" wrapText="1"/>
    </xf>
    <xf numFmtId="0" fontId="4" fillId="5" borderId="8" xfId="1" applyFill="1" applyBorder="1" applyAlignment="1">
      <alignment horizontal="left" vertical="center"/>
    </xf>
    <xf numFmtId="0" fontId="4" fillId="5" borderId="10" xfId="1" applyFill="1" applyBorder="1" applyAlignment="1">
      <alignment horizontal="left" vertical="center"/>
    </xf>
    <xf numFmtId="0" fontId="37" fillId="5" borderId="8" xfId="2" applyFont="1" applyFill="1" applyBorder="1" applyAlignment="1">
      <alignment horizontal="left" vertical="center" wrapText="1"/>
    </xf>
    <xf numFmtId="0" fontId="18" fillId="3" borderId="8" xfId="2" applyFont="1" applyFill="1" applyBorder="1" applyAlignment="1">
      <alignment vertical="center" wrapText="1"/>
    </xf>
    <xf numFmtId="0" fontId="1" fillId="5" borderId="0" xfId="0" applyFont="1" applyFill="1" applyAlignment="1">
      <alignment vertical="center" wrapText="1"/>
    </xf>
    <xf numFmtId="0" fontId="57" fillId="3" borderId="8" xfId="2" applyFont="1" applyFill="1" applyBorder="1" applyAlignment="1">
      <alignment vertical="center" wrapText="1"/>
    </xf>
    <xf numFmtId="0" fontId="57" fillId="3" borderId="8" xfId="2" applyFont="1" applyFill="1" applyBorder="1" applyAlignment="1">
      <alignment horizontal="center" vertical="center" wrapText="1"/>
    </xf>
    <xf numFmtId="0" fontId="37" fillId="5" borderId="14" xfId="2" applyFont="1" applyFill="1" applyBorder="1" applyAlignment="1">
      <alignment horizontal="left" vertical="center" wrapText="1"/>
    </xf>
    <xf numFmtId="0" fontId="76" fillId="0" borderId="8" xfId="2" applyFont="1" applyFill="1" applyBorder="1" applyAlignment="1">
      <alignment horizontal="left" vertical="center" wrapText="1"/>
    </xf>
    <xf numFmtId="0" fontId="18" fillId="5" borderId="8"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0" fillId="11" borderId="0" xfId="2" applyFont="1" applyFill="1" applyBorder="1" applyAlignment="1">
      <alignment horizontal="left" vertical="center" wrapText="1" indent="2"/>
    </xf>
    <xf numFmtId="0" fontId="19" fillId="0" borderId="0" xfId="2" applyFont="1" applyFill="1" applyBorder="1" applyAlignment="1">
      <alignment horizontal="left" vertical="center"/>
    </xf>
    <xf numFmtId="0" fontId="13" fillId="7" borderId="0" xfId="2" applyFont="1" applyFill="1" applyBorder="1" applyAlignment="1">
      <alignment horizontal="left" vertical="center"/>
    </xf>
    <xf numFmtId="0" fontId="19" fillId="0" borderId="36" xfId="2" applyFont="1" applyFill="1" applyBorder="1" applyAlignment="1">
      <alignment horizontal="left" vertical="center"/>
    </xf>
    <xf numFmtId="0" fontId="17" fillId="0" borderId="7" xfId="2" applyFont="1" applyFill="1" applyBorder="1" applyAlignment="1">
      <alignment horizontal="left" vertical="center" wrapText="1"/>
    </xf>
    <xf numFmtId="0" fontId="17" fillId="0" borderId="7" xfId="2" applyFont="1" applyFill="1" applyBorder="1" applyAlignment="1">
      <alignment vertical="center" wrapText="1"/>
    </xf>
    <xf numFmtId="0" fontId="3" fillId="0" borderId="7" xfId="0" applyFont="1" applyBorder="1" applyAlignment="1">
      <alignment vertical="center" wrapText="1"/>
    </xf>
    <xf numFmtId="0" fontId="26" fillId="7" borderId="0" xfId="4" applyFont="1" applyFill="1" applyBorder="1" applyAlignment="1">
      <alignment horizontal="center" vertical="center"/>
    </xf>
    <xf numFmtId="0" fontId="27" fillId="7" borderId="0" xfId="2" applyFont="1" applyFill="1" applyBorder="1" applyAlignment="1">
      <alignment vertical="center"/>
    </xf>
    <xf numFmtId="0" fontId="18" fillId="0" borderId="0" xfId="2" applyFont="1" applyFill="1" applyBorder="1" applyAlignment="1">
      <alignment horizontal="left" vertical="center"/>
    </xf>
    <xf numFmtId="0" fontId="13" fillId="0" borderId="0" xfId="2" applyFont="1" applyFill="1" applyBorder="1" applyAlignment="1">
      <alignment vertical="center"/>
    </xf>
    <xf numFmtId="0" fontId="39" fillId="7" borderId="0" xfId="6" applyFont="1" applyFill="1" applyBorder="1" applyAlignment="1">
      <alignment vertical="center"/>
    </xf>
    <xf numFmtId="0" fontId="40" fillId="3" borderId="0" xfId="4" applyFont="1" applyFill="1" applyBorder="1" applyAlignment="1">
      <alignment horizontal="left" vertical="center" wrapText="1"/>
    </xf>
    <xf numFmtId="0" fontId="18" fillId="7" borderId="0" xfId="2" applyFont="1" applyFill="1" applyBorder="1" applyAlignment="1">
      <alignment horizontal="left" vertical="center" indent="1"/>
    </xf>
    <xf numFmtId="0" fontId="47" fillId="7" borderId="0" xfId="6" applyFont="1" applyFill="1" applyAlignment="1">
      <alignment vertical="center" wrapText="1"/>
    </xf>
    <xf numFmtId="0" fontId="18" fillId="7" borderId="0" xfId="6" applyFont="1" applyFill="1" applyAlignment="1">
      <alignment horizontal="left" vertical="center" wrapText="1" indent="2"/>
    </xf>
    <xf numFmtId="0" fontId="44" fillId="0" borderId="0" xfId="6" applyFont="1" applyAlignment="1"/>
    <xf numFmtId="0" fontId="45" fillId="7" borderId="0" xfId="6" applyFont="1" applyFill="1" applyBorder="1" applyAlignment="1">
      <alignment vertical="center"/>
    </xf>
    <xf numFmtId="0" fontId="3" fillId="0" borderId="15" xfId="0" applyFont="1" applyBorder="1" applyAlignment="1">
      <alignment horizontal="left" vertical="center" wrapText="1"/>
    </xf>
    <xf numFmtId="0" fontId="1" fillId="0" borderId="0" xfId="2" applyFont="1" applyFill="1" applyBorder="1" applyAlignment="1">
      <alignment horizontal="left" vertical="center"/>
    </xf>
    <xf numFmtId="0" fontId="1" fillId="0" borderId="0" xfId="2" applyFont="1" applyFill="1" applyBorder="1" applyAlignment="1">
      <alignment horizontal="right" vertical="center"/>
    </xf>
    <xf numFmtId="0" fontId="1" fillId="9" borderId="0" xfId="2" applyFont="1" applyFill="1" applyAlignment="1">
      <alignment horizontal="left" vertical="center"/>
    </xf>
    <xf numFmtId="0" fontId="1" fillId="9" borderId="0" xfId="2" applyFont="1" applyFill="1" applyBorder="1" applyAlignment="1">
      <alignment horizontal="left" vertical="center"/>
    </xf>
    <xf numFmtId="0" fontId="1" fillId="0" borderId="30" xfId="2" applyFont="1" applyFill="1" applyBorder="1" applyAlignment="1">
      <alignment horizontal="left" vertical="center"/>
    </xf>
    <xf numFmtId="0" fontId="1" fillId="10" borderId="43" xfId="2" applyFont="1" applyFill="1" applyBorder="1" applyAlignment="1">
      <alignment horizontal="left" vertical="center"/>
    </xf>
    <xf numFmtId="0" fontId="1" fillId="0" borderId="50" xfId="2" applyFont="1" applyFill="1" applyBorder="1" applyAlignment="1">
      <alignment horizontal="left" vertical="center"/>
    </xf>
    <xf numFmtId="0" fontId="1" fillId="0" borderId="43" xfId="2" applyFont="1" applyFill="1" applyBorder="1" applyAlignment="1">
      <alignment horizontal="left" vertical="center"/>
    </xf>
    <xf numFmtId="0" fontId="1" fillId="0" borderId="17" xfId="2" applyFont="1" applyFill="1" applyBorder="1" applyAlignment="1">
      <alignment horizontal="left" vertical="center" wrapText="1"/>
    </xf>
    <xf numFmtId="0" fontId="1" fillId="0" borderId="8" xfId="2" applyFont="1" applyFill="1" applyBorder="1" applyAlignment="1">
      <alignment vertical="center" wrapText="1"/>
    </xf>
    <xf numFmtId="0" fontId="1" fillId="0" borderId="8" xfId="2" applyFont="1" applyFill="1" applyBorder="1" applyAlignment="1">
      <alignment horizontal="center" vertical="center"/>
    </xf>
    <xf numFmtId="0" fontId="1" fillId="2" borderId="14" xfId="2" applyFont="1" applyFill="1" applyBorder="1" applyAlignment="1">
      <alignment vertical="center"/>
    </xf>
    <xf numFmtId="0" fontId="1" fillId="2" borderId="8" xfId="2" applyFont="1" applyFill="1" applyBorder="1" applyAlignment="1">
      <alignment vertical="center"/>
    </xf>
    <xf numFmtId="0" fontId="1" fillId="0" borderId="10" xfId="2" applyFont="1" applyFill="1" applyBorder="1" applyAlignment="1">
      <alignment vertical="center"/>
    </xf>
    <xf numFmtId="0" fontId="1" fillId="5" borderId="10" xfId="2" applyFont="1" applyFill="1" applyBorder="1" applyAlignment="1">
      <alignment horizontal="left" vertical="center"/>
    </xf>
    <xf numFmtId="166" fontId="1" fillId="0" borderId="0" xfId="5" applyFont="1" applyFill="1" applyAlignment="1">
      <alignment horizontal="left" vertical="center"/>
    </xf>
    <xf numFmtId="0" fontId="1" fillId="0" borderId="0" xfId="6" applyFont="1"/>
    <xf numFmtId="0" fontId="1" fillId="0" borderId="0" xfId="2" applyFont="1" applyFill="1" applyBorder="1" applyAlignment="1">
      <alignment vertical="center"/>
    </xf>
    <xf numFmtId="166" fontId="1" fillId="0" borderId="0" xfId="6" applyNumberFormat="1" applyFont="1"/>
    <xf numFmtId="164" fontId="1" fillId="0" borderId="0" xfId="6" applyNumberFormat="1" applyFont="1"/>
    <xf numFmtId="166" fontId="1" fillId="0" borderId="0" xfId="5" applyFont="1" applyAlignment="1">
      <alignment horizontal="right"/>
    </xf>
    <xf numFmtId="0" fontId="1" fillId="0" borderId="0" xfId="6" applyFont="1" applyAlignment="1"/>
    <xf numFmtId="0" fontId="1" fillId="0" borderId="0" xfId="6" applyFont="1" applyAlignment="1">
      <alignment wrapText="1"/>
    </xf>
    <xf numFmtId="167" fontId="1" fillId="0" borderId="0" xfId="5" applyNumberFormat="1" applyFont="1"/>
    <xf numFmtId="166" fontId="1" fillId="0" borderId="0" xfId="5" applyFont="1"/>
    <xf numFmtId="0" fontId="1" fillId="5" borderId="14" xfId="2" applyFont="1" applyFill="1" applyBorder="1" applyAlignment="1">
      <alignment horizontal="left" vertical="center"/>
    </xf>
    <xf numFmtId="0" fontId="1" fillId="0" borderId="10" xfId="2" applyFont="1" applyFill="1" applyBorder="1" applyAlignment="1">
      <alignment horizontal="left" vertical="center" wrapText="1"/>
    </xf>
    <xf numFmtId="0" fontId="1" fillId="0" borderId="8" xfId="0" applyFont="1" applyBorder="1"/>
    <xf numFmtId="0" fontId="1" fillId="0" borderId="7" xfId="0" applyFont="1" applyBorder="1"/>
    <xf numFmtId="0" fontId="1" fillId="0" borderId="8" xfId="0" applyFont="1" applyBorder="1" applyAlignment="1">
      <alignment wrapText="1"/>
    </xf>
    <xf numFmtId="0" fontId="18" fillId="5" borderId="0" xfId="0" applyFont="1" applyFill="1" applyAlignment="1">
      <alignment vertical="center"/>
    </xf>
    <xf numFmtId="0" fontId="86" fillId="3" borderId="8" xfId="2" applyFont="1" applyFill="1" applyBorder="1" applyAlignment="1">
      <alignment horizontal="center" vertical="center" wrapText="1"/>
    </xf>
    <xf numFmtId="0" fontId="87" fillId="5" borderId="8" xfId="2" applyFont="1" applyFill="1" applyBorder="1" applyAlignment="1">
      <alignment horizontal="left" vertical="center" wrapText="1"/>
    </xf>
    <xf numFmtId="0" fontId="88" fillId="0" borderId="8" xfId="2" applyFont="1" applyBorder="1" applyAlignment="1">
      <alignment horizontal="left" vertical="center" wrapText="1"/>
    </xf>
    <xf numFmtId="0" fontId="89" fillId="0" borderId="6" xfId="2" applyFont="1" applyBorder="1" applyAlignment="1">
      <alignment horizontal="left" vertical="center" wrapText="1"/>
    </xf>
    <xf numFmtId="0" fontId="90" fillId="5" borderId="8" xfId="2" applyFont="1" applyFill="1" applyBorder="1" applyAlignment="1">
      <alignment horizontal="left" vertical="center" wrapText="1"/>
    </xf>
    <xf numFmtId="0" fontId="86" fillId="3" borderId="8" xfId="2" applyFont="1" applyFill="1" applyBorder="1" applyAlignment="1">
      <alignment vertical="center" wrapText="1"/>
    </xf>
    <xf numFmtId="0" fontId="89" fillId="0" borderId="8" xfId="2" applyFont="1" applyBorder="1" applyAlignment="1">
      <alignment horizontal="left" vertical="center" wrapText="1"/>
    </xf>
    <xf numFmtId="0" fontId="87" fillId="0" borderId="8" xfId="2" applyFont="1" applyBorder="1" applyAlignment="1">
      <alignment horizontal="left" vertical="center" wrapText="1"/>
    </xf>
    <xf numFmtId="0" fontId="87" fillId="5" borderId="14" xfId="2" applyFont="1" applyFill="1" applyBorder="1" applyAlignment="1">
      <alignment horizontal="left" vertical="center" wrapText="1"/>
    </xf>
    <xf numFmtId="0" fontId="87" fillId="0" borderId="10" xfId="2" applyFont="1" applyBorder="1" applyAlignment="1">
      <alignment horizontal="left" vertical="center" wrapText="1"/>
    </xf>
    <xf numFmtId="0" fontId="19" fillId="0" borderId="0" xfId="2" applyFont="1" applyFill="1" applyBorder="1" applyAlignment="1">
      <alignment horizontal="left" vertical="center" wrapText="1"/>
    </xf>
    <xf numFmtId="0" fontId="10" fillId="11" borderId="0" xfId="2" applyFont="1" applyFill="1" applyBorder="1" applyAlignment="1">
      <alignment horizontal="left" vertical="center" wrapText="1" indent="2"/>
    </xf>
    <xf numFmtId="0" fontId="1" fillId="11" borderId="0" xfId="0" applyFont="1" applyFill="1" applyAlignment="1">
      <alignment wrapText="1"/>
    </xf>
    <xf numFmtId="0" fontId="1" fillId="11" borderId="0" xfId="0" applyFont="1" applyFill="1" applyAlignment="1"/>
    <xf numFmtId="0" fontId="61" fillId="0" borderId="0" xfId="6" applyFont="1" applyFill="1" applyBorder="1" applyAlignment="1">
      <alignment vertical="center"/>
    </xf>
    <xf numFmtId="0" fontId="19" fillId="0" borderId="0" xfId="2" applyFont="1" applyFill="1" applyBorder="1" applyAlignment="1">
      <alignment horizontal="left" vertical="center"/>
    </xf>
    <xf numFmtId="0" fontId="60" fillId="0" borderId="0" xfId="4" applyFont="1" applyFill="1" applyBorder="1" applyAlignment="1">
      <alignment horizontal="center" vertical="center"/>
    </xf>
    <xf numFmtId="0" fontId="13" fillId="7" borderId="0" xfId="2" applyFont="1" applyFill="1" applyBorder="1" applyAlignment="1">
      <alignment horizontal="left" vertical="center"/>
    </xf>
    <xf numFmtId="0" fontId="22" fillId="7" borderId="0" xfId="2" applyFont="1" applyFill="1" applyAlignment="1">
      <alignment horizontal="left" vertical="center"/>
    </xf>
    <xf numFmtId="0" fontId="11" fillId="7" borderId="0" xfId="2" applyFont="1" applyFill="1" applyBorder="1" applyAlignment="1">
      <alignment horizontal="left" vertical="center" wrapText="1" indent="3"/>
    </xf>
    <xf numFmtId="0" fontId="18" fillId="7" borderId="0" xfId="2" applyFont="1" applyFill="1" applyBorder="1" applyAlignment="1">
      <alignment horizontal="left" vertical="center" wrapText="1" indent="3"/>
    </xf>
    <xf numFmtId="0" fontId="70" fillId="11" borderId="0" xfId="0" applyFont="1" applyFill="1" applyAlignment="1"/>
    <xf numFmtId="0" fontId="0" fillId="11" borderId="0" xfId="0" applyFill="1" applyAlignment="1"/>
    <xf numFmtId="0" fontId="13" fillId="0" borderId="52" xfId="2" applyFont="1" applyFill="1" applyBorder="1" applyAlignment="1">
      <alignment vertical="center"/>
    </xf>
    <xf numFmtId="0" fontId="26" fillId="7" borderId="53" xfId="4" applyFont="1" applyFill="1" applyBorder="1" applyAlignment="1">
      <alignment horizontal="center" vertical="center"/>
    </xf>
    <xf numFmtId="0" fontId="26" fillId="7" borderId="54" xfId="4" applyFont="1" applyFill="1" applyBorder="1" applyAlignment="1">
      <alignment horizontal="center" vertical="center"/>
    </xf>
    <xf numFmtId="0" fontId="26" fillId="7" borderId="55" xfId="4" applyFont="1" applyFill="1" applyBorder="1" applyAlignment="1">
      <alignment horizontal="center" vertical="center"/>
    </xf>
    <xf numFmtId="0" fontId="13" fillId="0" borderId="56" xfId="2" applyFont="1" applyFill="1" applyBorder="1" applyAlignment="1">
      <alignment vertical="center"/>
    </xf>
    <xf numFmtId="0" fontId="19" fillId="0" borderId="36" xfId="2" applyFont="1" applyFill="1" applyBorder="1" applyAlignment="1">
      <alignment horizontal="left" vertical="center"/>
    </xf>
    <xf numFmtId="0" fontId="17" fillId="0" borderId="7" xfId="2" applyFont="1" applyFill="1" applyBorder="1" applyAlignment="1">
      <alignment horizontal="left" vertical="center" wrapText="1"/>
    </xf>
    <xf numFmtId="0" fontId="3" fillId="0" borderId="7" xfId="0" applyFont="1" applyBorder="1" applyAlignment="1">
      <alignment wrapText="1"/>
    </xf>
    <xf numFmtId="0" fontId="1" fillId="2" borderId="14" xfId="2"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 fillId="2" borderId="14" xfId="2" applyFont="1" applyFill="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17" fillId="0" borderId="7" xfId="2" applyFont="1" applyFill="1" applyBorder="1" applyAlignment="1">
      <alignment vertical="center" wrapText="1"/>
    </xf>
    <xf numFmtId="0" fontId="3" fillId="0" borderId="7" xfId="0" applyFont="1" applyBorder="1" applyAlignment="1">
      <alignment vertical="center" wrapText="1"/>
    </xf>
    <xf numFmtId="0" fontId="0" fillId="0" borderId="7" xfId="0" applyBorder="1" applyAlignment="1">
      <alignment horizontal="left" vertical="center" wrapText="1"/>
    </xf>
    <xf numFmtId="0" fontId="3" fillId="0" borderId="7" xfId="0" applyFont="1" applyBorder="1" applyAlignment="1">
      <alignment horizontal="left" vertical="center" wrapText="1"/>
    </xf>
    <xf numFmtId="0" fontId="1" fillId="0" borderId="14" xfId="2"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1" fillId="2" borderId="14" xfId="2"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 fillId="2" borderId="64" xfId="2" applyFont="1" applyFill="1" applyBorder="1" applyAlignment="1">
      <alignment horizontal="center" vertical="center"/>
    </xf>
    <xf numFmtId="0" fontId="1" fillId="2" borderId="65" xfId="2" applyFont="1" applyFill="1" applyBorder="1" applyAlignment="1">
      <alignment horizontal="center" vertical="center"/>
    </xf>
    <xf numFmtId="0" fontId="1" fillId="2" borderId="66" xfId="2" applyFont="1" applyFill="1" applyBorder="1" applyAlignment="1">
      <alignment horizontal="center" vertical="center"/>
    </xf>
    <xf numFmtId="0" fontId="1" fillId="2" borderId="14" xfId="2" applyFont="1" applyFill="1" applyBorder="1" applyAlignment="1">
      <alignment vertical="center" wrapText="1"/>
    </xf>
    <xf numFmtId="0" fontId="48" fillId="0" borderId="16" xfId="0" applyFont="1" applyBorder="1" applyAlignment="1">
      <alignment vertical="center" wrapText="1"/>
    </xf>
    <xf numFmtId="0" fontId="48" fillId="0" borderId="17" xfId="0" applyFont="1" applyBorder="1" applyAlignment="1">
      <alignment vertical="center" wrapText="1"/>
    </xf>
    <xf numFmtId="0" fontId="1" fillId="2" borderId="18" xfId="2" applyFont="1" applyFill="1" applyBorder="1" applyAlignment="1">
      <alignment vertical="center"/>
    </xf>
    <xf numFmtId="0" fontId="1" fillId="2" borderId="19" xfId="2" applyFont="1" applyFill="1" applyBorder="1" applyAlignment="1">
      <alignment vertical="center"/>
    </xf>
    <xf numFmtId="0" fontId="48" fillId="0" borderId="19" xfId="0" applyFont="1" applyBorder="1" applyAlignment="1">
      <alignment vertical="center"/>
    </xf>
    <xf numFmtId="0" fontId="48" fillId="0" borderId="20" xfId="0" applyFont="1" applyBorder="1" applyAlignment="1">
      <alignment vertical="center"/>
    </xf>
    <xf numFmtId="0" fontId="1" fillId="2" borderId="21" xfId="2" applyFont="1" applyFill="1" applyBorder="1" applyAlignment="1">
      <alignment vertical="center"/>
    </xf>
    <xf numFmtId="0" fontId="1" fillId="2" borderId="21" xfId="2" applyFont="1" applyFill="1" applyBorder="1" applyAlignment="1">
      <alignment horizontal="left" vertical="center"/>
    </xf>
    <xf numFmtId="0" fontId="1" fillId="0" borderId="0" xfId="2" applyFont="1" applyFill="1" applyAlignment="1">
      <alignment horizontal="left" vertical="center"/>
    </xf>
    <xf numFmtId="0" fontId="29" fillId="3" borderId="0" xfId="2" applyFont="1" applyFill="1" applyBorder="1" applyAlignment="1">
      <alignment vertical="center"/>
    </xf>
    <xf numFmtId="0" fontId="26" fillId="7" borderId="33" xfId="4" applyFont="1" applyFill="1" applyBorder="1" applyAlignment="1">
      <alignment horizontal="center" vertical="center"/>
    </xf>
    <xf numFmtId="0" fontId="26" fillId="7" borderId="34" xfId="4" applyFont="1" applyFill="1" applyBorder="1" applyAlignment="1">
      <alignment horizontal="center" vertical="center"/>
    </xf>
    <xf numFmtId="0" fontId="26" fillId="7" borderId="35" xfId="4" applyFont="1" applyFill="1" applyBorder="1" applyAlignment="1">
      <alignment horizontal="center" vertical="center"/>
    </xf>
    <xf numFmtId="0" fontId="26" fillId="7" borderId="0" xfId="4" applyFont="1" applyFill="1" applyBorder="1" applyAlignment="1">
      <alignment horizontal="center" vertical="center"/>
    </xf>
    <xf numFmtId="0" fontId="27" fillId="7" borderId="0" xfId="2" applyFont="1" applyFill="1" applyBorder="1" applyAlignment="1">
      <alignment vertical="center"/>
    </xf>
    <xf numFmtId="0" fontId="28" fillId="7" borderId="0" xfId="2" applyFont="1" applyFill="1" applyBorder="1" applyAlignment="1">
      <alignment horizontal="left" vertical="center"/>
    </xf>
    <xf numFmtId="0" fontId="18" fillId="0" borderId="0" xfId="2" applyFont="1" applyFill="1" applyBorder="1" applyAlignment="1">
      <alignment horizontal="left" vertical="center"/>
    </xf>
    <xf numFmtId="0" fontId="10" fillId="0" borderId="30" xfId="2" applyFont="1" applyFill="1" applyBorder="1" applyAlignment="1" applyProtection="1">
      <alignment vertical="center"/>
      <protection locked="0"/>
    </xf>
    <xf numFmtId="0" fontId="13" fillId="0" borderId="0" xfId="2" applyFont="1" applyFill="1" applyBorder="1" applyAlignment="1">
      <alignment vertical="center"/>
    </xf>
    <xf numFmtId="0" fontId="13" fillId="0" borderId="42" xfId="2" applyFont="1" applyFill="1" applyBorder="1" applyAlignment="1">
      <alignment vertical="center"/>
    </xf>
    <xf numFmtId="0" fontId="38" fillId="0" borderId="0" xfId="4" applyFont="1" applyFill="1" applyBorder="1" applyAlignment="1">
      <alignment horizontal="left" vertical="center" wrapText="1"/>
    </xf>
    <xf numFmtId="0" fontId="11" fillId="7" borderId="0" xfId="6" applyFont="1" applyFill="1" applyAlignment="1">
      <alignment horizontal="left" vertical="center" wrapText="1"/>
    </xf>
    <xf numFmtId="0" fontId="11" fillId="7" borderId="0" xfId="6" applyFont="1" applyFill="1" applyAlignment="1">
      <alignment horizontal="left" vertical="top" wrapText="1" indent="3"/>
    </xf>
    <xf numFmtId="0" fontId="11" fillId="7" borderId="0" xfId="4" applyFont="1" applyFill="1" applyAlignment="1"/>
    <xf numFmtId="0" fontId="39" fillId="7" borderId="0" xfId="6" applyFont="1" applyFill="1" applyBorder="1" applyAlignment="1">
      <alignment vertical="center"/>
    </xf>
    <xf numFmtId="0" fontId="38" fillId="7" borderId="38" xfId="4" applyFont="1" applyFill="1" applyBorder="1" applyAlignment="1">
      <alignment horizontal="left" vertical="center" wrapText="1"/>
    </xf>
    <xf numFmtId="0" fontId="40" fillId="3" borderId="0" xfId="4" applyFont="1" applyFill="1" applyBorder="1" applyAlignment="1">
      <alignment horizontal="left" vertical="center" wrapText="1"/>
    </xf>
    <xf numFmtId="0" fontId="40" fillId="3" borderId="38" xfId="4" applyFont="1" applyFill="1" applyBorder="1" applyAlignment="1">
      <alignment horizontal="left" vertical="center" wrapText="1"/>
    </xf>
    <xf numFmtId="0" fontId="22" fillId="7" borderId="0" xfId="6" applyFont="1" applyFill="1" applyAlignment="1">
      <alignment vertical="center" wrapText="1"/>
    </xf>
    <xf numFmtId="0" fontId="18" fillId="7" borderId="0" xfId="6" applyFont="1" applyFill="1" applyAlignment="1">
      <alignment horizontal="left" vertical="center" wrapText="1"/>
    </xf>
    <xf numFmtId="0" fontId="25" fillId="7" borderId="0" xfId="4" applyFont="1" applyFill="1" applyAlignment="1"/>
    <xf numFmtId="0" fontId="11" fillId="7" borderId="0" xfId="6" applyFont="1" applyFill="1" applyAlignment="1">
      <alignment horizontal="left" vertical="center" wrapText="1" indent="3"/>
    </xf>
    <xf numFmtId="0" fontId="18" fillId="7" borderId="0" xfId="6" applyFont="1" applyFill="1" applyAlignment="1">
      <alignment horizontal="left" vertical="center" wrapText="1" indent="3"/>
    </xf>
    <xf numFmtId="0" fontId="11" fillId="7" borderId="0" xfId="2" applyFont="1" applyFill="1" applyAlignment="1">
      <alignment horizontal="left" vertical="center" wrapText="1" indent="3"/>
    </xf>
    <xf numFmtId="0" fontId="13" fillId="0" borderId="30" xfId="2" applyFont="1" applyFill="1" applyBorder="1" applyAlignment="1">
      <alignment vertical="center"/>
    </xf>
    <xf numFmtId="0" fontId="18" fillId="7" borderId="0" xfId="2" applyFont="1" applyFill="1" applyBorder="1" applyAlignment="1">
      <alignment horizontal="left" vertical="center" indent="1"/>
    </xf>
    <xf numFmtId="0" fontId="47" fillId="7" borderId="0" xfId="6" applyFont="1" applyFill="1" applyAlignment="1">
      <alignment vertical="center" wrapText="1"/>
    </xf>
    <xf numFmtId="0" fontId="18" fillId="7" borderId="0" xfId="6" applyFont="1" applyFill="1" applyAlignment="1">
      <alignment horizontal="left" vertical="center" wrapText="1" indent="2"/>
    </xf>
    <xf numFmtId="0" fontId="44" fillId="0" borderId="0" xfId="6" applyFont="1" applyAlignment="1"/>
    <xf numFmtId="0" fontId="45" fillId="7" borderId="0" xfId="6" applyFont="1" applyFill="1" applyBorder="1" applyAlignment="1">
      <alignment vertical="center"/>
    </xf>
    <xf numFmtId="0" fontId="85" fillId="2" borderId="14" xfId="2"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2" borderId="14" xfId="2" applyFont="1" applyFill="1" applyBorder="1" applyAlignment="1">
      <alignment horizontal="left" vertical="center" wrapText="1"/>
    </xf>
    <xf numFmtId="0" fontId="0" fillId="0" borderId="22" xfId="0" applyBorder="1" applyAlignment="1">
      <alignment horizontal="left" vertical="center"/>
    </xf>
    <xf numFmtId="0" fontId="17" fillId="0" borderId="13" xfId="2"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cellXfs>
  <cellStyles count="10">
    <cellStyle name="Comma" xfId="8" builtinId="3"/>
    <cellStyle name="Comma 2" xfId="5" xr:uid="{00000000-0005-0000-0000-000000000000}"/>
    <cellStyle name="Explanatory Text 2" xfId="7" xr:uid="{00000000-0005-0000-0000-000001000000}"/>
    <cellStyle name="Hyperlink" xfId="1" builtinId="8"/>
    <cellStyle name="Hyperlink 2" xfId="3" xr:uid="{00000000-0005-0000-0000-000002000000}"/>
    <cellStyle name="Hyperlink 3" xfId="4" xr:uid="{00000000-0005-0000-0000-000003000000}"/>
    <cellStyle name="Normal" xfId="0" builtinId="0"/>
    <cellStyle name="Normal 2" xfId="2" xr:uid="{00000000-0005-0000-0000-000007000000}"/>
    <cellStyle name="Normal 3" xfId="6" xr:uid="{00000000-0005-0000-0000-000008000000}"/>
    <cellStyle name="Per cent" xfId="9" builtinId="5"/>
  </cellStyles>
  <dxfs count="61">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7"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alignment horizontal="general" vertical="bottom" textRotation="0" wrapText="1" indent="0" justifyLastLine="0" shrinkToFit="0" readingOrder="0"/>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60"/>
      <tableStyleElement type="firstRowStripe" dxfId="59"/>
      <tableStyleElement type="secondRowStripe" dxfId="58"/>
    </tableStyle>
  </tableStyles>
  <colors>
    <mruColors>
      <color rgb="FFFF7700"/>
      <color rgb="FFF7A516"/>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17/10/relationships/person" Target="persons/person.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tyles" Target="style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112059</xdr:rowOff>
    </xdr:from>
    <xdr:to>
      <xdr:col>2</xdr:col>
      <xdr:colOff>1736679</xdr:colOff>
      <xdr:row>5</xdr:row>
      <xdr:rowOff>24409</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2559" y="112059"/>
          <a:ext cx="1736679" cy="1044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10444" y="1100667"/>
          <a:ext cx="13377334" cy="42901"/>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4235" y="0"/>
          <a:ext cx="22277294"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5602432</xdr:colOff>
      <xdr:row>72</xdr:row>
      <xdr:rowOff>81508</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xgordy/Downloads/en_eiti_summary_data_template_2.0_1.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alexgordy/Library/Containers/com.microsoft.Excel/Data/Documents/C:/Users/alexgordy/Google%20Drive/VC%20(drive)/Users/ibrahima/Library/Containers/com.microsoft.Excel/Data/Documents/C:/Users/kr65/Downloads/SD/2.0/Summary%20Data%202.0%20data%20validation%20french%20translation.xlsm?E42F0B2D" TargetMode="External"/><Relationship Id="rId1" Type="http://schemas.openxmlformats.org/officeDocument/2006/relationships/externalLinkPath" Target="file:///E42F0B2D/Summary%20Data%202.0%20data%20validation%20french%20translation.xlsm"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alexgordy/Library/Containers/com.microsoft.Excel/Data/Documents/C:/Users/alexgordy/Google%20Drive/VC%20(drive)/Users/ibrahima/Library/Containers/com.microsoft.Excel/Data/Documents/C:/Users/hp/Documents/D&#233;clarations%20ITIE%202019/2019%20Senegal%20Summary%20Data%20v2%20FR_review@EITI%20Senegal%20feedback%20(1).xlsx?AC4F3FD7" TargetMode="External"/><Relationship Id="rId1" Type="http://schemas.openxmlformats.org/officeDocument/2006/relationships/externalLinkPath" Target="file:///AC4F3FD7/2019%20Senegal%20Summary%20Data%20v2%20FR_review@EITI%20Senegal%20feedbac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row r="4">
          <cell r="G4" t="str">
            <v>YYYY-MM-DD</v>
          </cell>
        </row>
      </sheetData>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Hugo Paret" id="{A22DC3B3-2FF8-4E7B-9DC2-3988941DA424}" userId="S::HParet@eiti.org::5765bc1f-bb63-4a4e-872e-3627ac3166b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33:I60" totalsRowShown="0" headerRowDxfId="57" dataDxfId="56" tableBorderDxfId="55" headerRowCellStyle="Normal 2">
  <autoFilter ref="B33:I60" xr:uid="{00000000-0009-0000-0100-000001000000}">
    <filterColumn colId="6">
      <filters>
        <filter val="&lt;URL&gt;"/>
        <filter val="N/a"/>
        <filter val="Non"/>
      </filters>
    </filterColumn>
  </autoFilter>
  <tableColumns count="8">
    <tableColumn id="1" xr3:uid="{00000000-0010-0000-0000-000001000000}" name="Nom complet de l’entreprise" dataDxfId="54"/>
    <tableColumn id="7" xr3:uid="{00000000-0010-0000-0000-000007000000}" name="Type d’entreprise" dataDxfId="53" dataCellStyle="Normal 2"/>
    <tableColumn id="2" xr3:uid="{00000000-0010-0000-0000-000002000000}" name="Numéro d’identifiant d’entreprise" dataDxfId="52"/>
    <tableColumn id="5" xr3:uid="{00000000-0010-0000-0000-000005000000}" name="Secteur" dataDxfId="51" dataCellStyle="Normal 2"/>
    <tableColumn id="3" xr3:uid="{00000000-0010-0000-0000-000003000000}" name="Matières premières (séparées par une virgule)" dataDxfId="50" dataCellStyle="Normal 2"/>
    <tableColumn id="4" xr3:uid="{00000000-0010-0000-0000-000004000000}" name="Cotation en bourse ou site Internet de l’entreprise " dataDxfId="49"/>
    <tableColumn id="8" xr3:uid="{00000000-0010-0000-0000-000008000000}" name="États financiers audités (ou s’ils ne sont pas disponibles, bilan, flux de trésorerie, compte de résultat)" dataDxfId="48"/>
    <tableColumn id="6" xr3:uid="{00000000-0010-0000-0000-000006000000}" name="Rapport sur les versés au gouvernement" dataDxfId="47"/>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E25" totalsRowShown="0" headerRowDxfId="46" dataDxfId="45" tableBorderDxfId="44" headerRowCellStyle="Normal 2">
  <autoFilter ref="B14:E25" xr:uid="{00000000-0009-0000-0100-000002000000}"/>
  <tableColumns count="4">
    <tableColumn id="1" xr3:uid="{00000000-0010-0000-0100-000001000000}" name="Nom complet de l’agence" dataDxfId="43"/>
    <tableColumn id="4" xr3:uid="{00000000-0010-0000-0100-000004000000}" name="Types d’agence" dataDxfId="42" dataCellStyle="Normal 2"/>
    <tableColumn id="2" xr3:uid="{00000000-0010-0000-0100-000002000000}" name="Numéro d’identifiant (le cas échéant)" dataDxfId="41"/>
    <tableColumn id="3" xr3:uid="{00000000-0010-0000-0100-000003000000}" name="Total déclaré" dataDxfId="40"/>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63:J96" totalsRowShown="0" headerRowDxfId="39" dataDxfId="38" tableBorderDxfId="37" headerRowCellStyle="Normal 2">
  <autoFilter ref="B63:J96" xr:uid="{00000000-0009-0000-0100-000003000000}"/>
  <tableColumns count="9">
    <tableColumn id="1" xr3:uid="{00000000-0010-0000-0200-000001000000}" name="Nom complet de projet" dataDxfId="36"/>
    <tableColumn id="2" xr3:uid="{00000000-0010-0000-0200-000002000000}" name="Numéro(s) de référence d’accord juridique : contrat, licence, bail, concession,…" dataDxfId="35"/>
    <tableColumn id="3" xr3:uid="{00000000-0010-0000-0200-000003000000}" name="Entreprises affiliées, commencer par l’opérateur" dataDxfId="34"/>
    <tableColumn id="5" xr3:uid="{00000000-0010-0000-0200-000005000000}" name="Matières premières (une par ligne)" dataDxfId="33" dataCellStyle="Normal 2"/>
    <tableColumn id="6" xr3:uid="{00000000-0010-0000-0200-000006000000}" name="Statut" dataDxfId="32"/>
    <tableColumn id="7" xr3:uid="{00000000-0010-0000-0200-000007000000}" name="Production (volume)" dataDxfId="31"/>
    <tableColumn id="8" xr3:uid="{00000000-0010-0000-0200-000008000000}" name="Unité" dataDxfId="30"/>
    <tableColumn id="9" xr3:uid="{00000000-0010-0000-0200-000009000000}" name="Production (valeur)" dataDxfId="29" dataCellStyle="Normal 2"/>
    <tableColumn id="10" xr3:uid="{00000000-0010-0000-0200-00000A000000}" name="Devise"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overnment_revenues_table" displayName="Government_revenues_table" ref="B21:K92" totalsRowShown="0" headerRowDxfId="27" dataDxfId="26">
  <autoFilter ref="B21:K92" xr:uid="{00000000-0009-0000-0100-000004000000}"/>
  <tableColumns count="10">
    <tableColumn id="8" xr3:uid="{00000000-0010-0000-0300-000008000000}" name="GFS Level 1" dataDxfId="25"/>
    <tableColumn id="9" xr3:uid="{00000000-0010-0000-0300-000009000000}" name="GFS Level 2" dataDxfId="24"/>
    <tableColumn id="10" xr3:uid="{00000000-0010-0000-0300-00000A000000}" name="GFS Level 3" dataDxfId="23"/>
    <tableColumn id="7" xr3:uid="{00000000-0010-0000-0300-000007000000}" name="GFS Level 4" dataDxfId="22"/>
    <tableColumn id="1" xr3:uid="{00000000-0010-0000-0300-000001000000}" name="Classification du SFP" dataDxfId="21"/>
    <tableColumn id="11" xr3:uid="{00000000-0010-0000-0300-00000B000000}" name="Secteur" dataDxfId="20"/>
    <tableColumn id="3" xr3:uid="{00000000-0010-0000-0300-000003000000}" name="Nom de flux de revenus" dataDxfId="19"/>
    <tableColumn id="4" xr3:uid="{00000000-0010-0000-0300-000004000000}" name="Entité de l’État" dataDxfId="18"/>
    <tableColumn id="5" xr3:uid="{00000000-0010-0000-0300-000005000000}" name="Valeur des revenus" dataDxfId="17"/>
    <tableColumn id="2" xr3:uid="{00000000-0010-0000-0300-000002000000}" name="Devise"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0" displayName="Table10" ref="B14:O346" totalsRowShown="0" headerRowDxfId="15" dataDxfId="14">
  <autoFilter ref="B14:O346" xr:uid="{00000000-0009-0000-0100-000005000000}"/>
  <tableColumns count="14">
    <tableColumn id="7" xr3:uid="{00000000-0010-0000-0400-000007000000}" name="Secteur" dataDxfId="13">
      <calculatedColumnFormula>VLOOKUP(C15,[1]!Companies[#Data],3,FALSE)</calculatedColumnFormula>
    </tableColumn>
    <tableColumn id="1" xr3:uid="{00000000-0010-0000-0400-000001000000}" name="Entreprise" dataDxfId="12"/>
    <tableColumn id="3" xr3:uid="{00000000-0010-0000-0400-000003000000}" name="Entité de l’État" dataDxfId="11"/>
    <tableColumn id="4" xr3:uid="{00000000-0010-0000-0400-000004000000}" name="Nom de flux de revenus" dataDxfId="10"/>
    <tableColumn id="5" xr3:uid="{00000000-0010-0000-0400-000005000000}" name="Prélevé dans le cadre du projet (O/N)" dataDxfId="9"/>
    <tableColumn id="6" xr3:uid="{00000000-0010-0000-0400-000006000000}" name="Déclaré par projet (O/N)" dataDxfId="8"/>
    <tableColumn id="2" xr3:uid="{00000000-0010-0000-0400-000002000000}" name="Nom de projet" dataDxfId="7"/>
    <tableColumn id="13" xr3:uid="{00000000-0010-0000-0400-00000D000000}" name="Devise de déclaration" dataDxfId="6"/>
    <tableColumn id="14" xr3:uid="{00000000-0010-0000-0400-00000E000000}" name="Valeur des revenus" dataDxfId="5"/>
    <tableColumn id="18" xr3:uid="{00000000-0010-0000-0400-000012000000}" name="Paiement en nature (O/N)" dataDxfId="4"/>
    <tableColumn id="8" xr3:uid="{00000000-0010-0000-0400-000008000000}" name="Volume en nature (le cas échéant)" dataDxfId="3"/>
    <tableColumn id="9" xr3:uid="{00000000-0010-0000-0400-000009000000}" name="Unité (le cas échéant)" dataDxfId="2"/>
    <tableColumn id="10" xr3:uid="{00000000-0010-0000-0400-00000A000000}" name="Commentaires" dataDxfId="1"/>
    <tableColumn id="11" xr3:uid="{00000000-0010-0000-0400-00000B000000}" name="L’entreprise a-t-elle fourni les assurances qualité requises pour ses divulgations ?"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5" dT="2021-06-13T19:55:15.45" personId="{A22DC3B3-2FF8-4E7B-9DC2-3988941DA424}" id="{6E98A891-87DC-42A6-A617-7BEB216AB937}">
    <text>Ces revenus sont issus de la fiscalité régulière, et ne devraient par conséquent pas être pris en compte par l'exigence 4.5?</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dpee.sn/-Tableaux-de-bord-.html?lang=fr" TargetMode="External"/><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nsd.sn/index.php?option=com_ansd&amp;view=titrepublication&amp;id=11&amp;Itemid=304" TargetMode="External"/><Relationship Id="rId2" Type="http://schemas.openxmlformats.org/officeDocument/2006/relationships/hyperlink" Target="https://www.ansd.sn/index.php?option=com_ansd&amp;view=titrepublication&amp;id=11&amp;Itemid=304" TargetMode="External"/><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itie.sn/rapport-itie-2019/" TargetMode="External"/><Relationship Id="rId7" Type="http://schemas.openxmlformats.org/officeDocument/2006/relationships/hyperlink" Target="http://itie.sn/rapport-itie-2019/" TargetMode="External"/><Relationship Id="rId2" Type="http://schemas.openxmlformats.org/officeDocument/2006/relationships/hyperlink" Target="http://itie.sn/rapport-itie-2019/URL" TargetMode="External"/><Relationship Id="rId1" Type="http://schemas.openxmlformats.org/officeDocument/2006/relationships/hyperlink" Target="http://itie.sn/rapport-itie-2019/" TargetMode="External"/><Relationship Id="rId6" Type="http://schemas.openxmlformats.org/officeDocument/2006/relationships/hyperlink" Target="http://itie.sn/rapport-itie-2019/" TargetMode="External"/><Relationship Id="rId5" Type="http://schemas.openxmlformats.org/officeDocument/2006/relationships/hyperlink" Target="http://itie.sn/rapport-itie-2019/" TargetMode="External"/><Relationship Id="rId4" Type="http://schemas.openxmlformats.org/officeDocument/2006/relationships/hyperlink" Target="http://itie.sn/rapport-itie-2019/" TargetMode="External"/></Relationships>
</file>

<file path=xl/worksheets/_rels/sheet1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3.bin"/><Relationship Id="rId7" Type="http://schemas.openxmlformats.org/officeDocument/2006/relationships/table" Target="../tables/table3.xml"/><Relationship Id="rId2" Type="http://schemas.openxmlformats.org/officeDocument/2006/relationships/hyperlink" Target="https://eiti.org/summary-data-template" TargetMode="External"/><Relationship Id="rId1" Type="http://schemas.openxmlformats.org/officeDocument/2006/relationships/hyperlink" Target="mailto:data@eiti.org"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14.bin"/><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https://eiti.org/fr/document/modele-donnees-resumees-iti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fr/document/modele-donnees-resumees-itie" TargetMode="External"/><Relationship Id="rId9" Type="http://schemas.openxmlformats.org/officeDocument/2006/relationships/table" Target="../tables/table4.xml"/></Relationships>
</file>

<file path=xl/worksheets/_rels/sheet15.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2" Type="http://schemas.openxmlformats.org/officeDocument/2006/relationships/hyperlink" Target="mailto:data@eiti.org" TargetMode="External"/><Relationship Id="rId1" Type="http://schemas.openxmlformats.org/officeDocument/2006/relationships/hyperlink" Target="https://eiti.org/fr/document/norme-itie-2019" TargetMode="External"/><Relationship Id="rId5" Type="http://schemas.openxmlformats.org/officeDocument/2006/relationships/table" Target="../tables/table5.x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itie.sn/rapport-itie-2019/" TargetMode="External"/><Relationship Id="rId1" Type="http://schemas.openxmlformats.org/officeDocument/2006/relationships/hyperlink" Target="http://itie.sn/rapport-itie-2019/"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9.bin"/><Relationship Id="rId1" Type="http://schemas.openxmlformats.org/officeDocument/2006/relationships/hyperlink" Target="https://itie.sn/wp-content/uploads/2021/06/Paiements-des-entreprises-a-PETROSEN-2019.xls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8" Type="http://schemas.openxmlformats.org/officeDocument/2006/relationships/hyperlink" Target="https://donnees.itie.sn/dashboard/" TargetMode="External"/><Relationship Id="rId3" Type="http://schemas.openxmlformats.org/officeDocument/2006/relationships/hyperlink" Target="https://eiti.org/fr/document/norme-itie-2019" TargetMode="External"/><Relationship Id="rId7" Type="http://schemas.openxmlformats.org/officeDocument/2006/relationships/hyperlink" Target="http://itie.sn/?offshore_dl=1125" TargetMode="External"/><Relationship Id="rId2" Type="http://schemas.openxmlformats.org/officeDocument/2006/relationships/hyperlink" Target="https://eiti.org/fr/document/norme-itie-2019" TargetMode="External"/><Relationship Id="rId1" Type="http://schemas.openxmlformats.org/officeDocument/2006/relationships/hyperlink" Target="https://fr.wikipedia.org/wiki/ISO_4217" TargetMode="External"/><Relationship Id="rId6" Type="http://schemas.openxmlformats.org/officeDocument/2006/relationships/hyperlink" Target="http://itie.sn/?offshore_dl=4409" TargetMode="External"/><Relationship Id="rId11" Type="http://schemas.openxmlformats.org/officeDocument/2006/relationships/printerSettings" Target="../printerSettings/printerSettings2.bin"/><Relationship Id="rId5" Type="http://schemas.openxmlformats.org/officeDocument/2006/relationships/hyperlink" Target="http://itie.sn/" TargetMode="External"/><Relationship Id="rId10" Type="http://schemas.openxmlformats.org/officeDocument/2006/relationships/hyperlink" Target="https://itie.sn/wp-content/uploads/2021/06/Paiements-par-projet-Rapport-ITIE-2019.xlsx" TargetMode="External"/><Relationship Id="rId4" Type="http://schemas.openxmlformats.org/officeDocument/2006/relationships/hyperlink" Target="http://itie.sn/rapport-itie-2019/" TargetMode="External"/><Relationship Id="rId9" Type="http://schemas.openxmlformats.org/officeDocument/2006/relationships/hyperlink" Target="mailto:marieme.diawara@itie.s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donnees.itie.sn/dashboard/" TargetMode="External"/><Relationship Id="rId2" Type="http://schemas.openxmlformats.org/officeDocument/2006/relationships/hyperlink" Target="http://itie.sn/reunion-gmp/" TargetMode="External"/><Relationship Id="rId1" Type="http://schemas.openxmlformats.org/officeDocument/2006/relationships/hyperlink" Target="http://www.itie.sn/"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itie.sn/wp-content/uploads/2021/06/TDR-Administrateur-independant-Rapport-ITIE-2019-2020.pdf" TargetMode="External"/><Relationship Id="rId2" Type="http://schemas.openxmlformats.org/officeDocument/2006/relationships/hyperlink" Target="http://www.courdescomptes.sn/publications/rapports/rapports-publics-annuels" TargetMode="External"/><Relationship Id="rId1" Type="http://schemas.openxmlformats.org/officeDocument/2006/relationships/hyperlink" Target="http://www.courdescomptes.sn/publications/rapports/rapports-publics-annuels"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petrosen.sn/index.php/publications/etats-financiers-petrosen-2015-2019/" TargetMode="External"/><Relationship Id="rId2" Type="http://schemas.openxmlformats.org/officeDocument/2006/relationships/hyperlink" Target="https://www.petrosen.sn/index.php/publications/etats-financiers-petrosen-2015-2019/" TargetMode="External"/><Relationship Id="rId1" Type="http://schemas.openxmlformats.org/officeDocument/2006/relationships/hyperlink" Target="http://dpee.sn/-TOFE-.html?lang=fr" TargetMode="External"/><Relationship Id="rId5" Type="http://schemas.openxmlformats.org/officeDocument/2006/relationships/printerSettings" Target="../printerSettings/printerSettings24.bin"/><Relationship Id="rId4" Type="http://schemas.openxmlformats.org/officeDocument/2006/relationships/hyperlink" Target="http://www.jo.gouv.sn/spip.php?article9611"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http://www.energie.gouv.sn/lettre-de-politique-de-developpement-du-secteur-de-lenergie/" TargetMode="External"/><Relationship Id="rId3" Type="http://schemas.openxmlformats.org/officeDocument/2006/relationships/hyperlink" Target="https://minesgeologie.sec.gouv.sn/Docs_Mines/Docs_Utiles/Lettre_Politique_Sectorielle_Developpement_Mines.pdf" TargetMode="External"/><Relationship Id="rId7" Type="http://schemas.openxmlformats.org/officeDocument/2006/relationships/hyperlink" Target="http://www.energie.gouv.sn/wp-content/uploads/2020/11/D%C3%A9cret-2020-2061-fixant-les-modalit%C3%A9s-dapplication-du-Code-p%C3%A9trolier.pdf" TargetMode="External"/><Relationship Id="rId2" Type="http://schemas.openxmlformats.org/officeDocument/2006/relationships/hyperlink" Target="https://minesgeologie.sec.gouv.sn/directions" TargetMode="External"/><Relationship Id="rId1" Type="http://schemas.openxmlformats.org/officeDocument/2006/relationships/hyperlink" Target="https://minesgeologie.sec.gouv.sn/Docs_Mines/Docs_Utiles/Code_Minier%202016.pdf" TargetMode="External"/><Relationship Id="rId6" Type="http://schemas.openxmlformats.org/officeDocument/2006/relationships/hyperlink" Target="http://www.energie.gouv.sn/permis-de-recherche/%20ttps:/cadastre-petrolier.senegal.revenuedev.org" TargetMode="External"/><Relationship Id="rId11" Type="http://schemas.openxmlformats.org/officeDocument/2006/relationships/printerSettings" Target="../printerSettings/printerSettings3.bin"/><Relationship Id="rId5" Type="http://schemas.openxmlformats.org/officeDocument/2006/relationships/hyperlink" Target="http://www.energie.gouv.sn/les-services-internes/" TargetMode="External"/><Relationship Id="rId10" Type="http://schemas.openxmlformats.org/officeDocument/2006/relationships/hyperlink" Target="https://minesgeologie.sec.gouv.sn/node/9" TargetMode="External"/><Relationship Id="rId4" Type="http://schemas.openxmlformats.org/officeDocument/2006/relationships/hyperlink" Target="http://www.energie.gouv.sn/decrets-et-lois/" TargetMode="External"/><Relationship Id="rId9" Type="http://schemas.openxmlformats.org/officeDocument/2006/relationships/hyperlink" Target="https://minesgeologie.sec.gouv.sn/Docs_Mines/Docs_Utiles/Code_Minier%202016.pdf"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ansd.sn/ressources/rapports/RAPPORT%20EMOR%20du%2020%20juillet%202018.pdf" TargetMode="External"/><Relationship Id="rId1" Type="http://schemas.openxmlformats.org/officeDocument/2006/relationships/hyperlink" Target="https://unstats.un.org/unsd/nationalaccount/docs/SNA2008FR.pdf"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denv.gouv.sn/index.php/divisions/divisions-des-installations-classees-dic" TargetMode="External"/><Relationship Id="rId2" Type="http://schemas.openxmlformats.org/officeDocument/2006/relationships/hyperlink" Target="http://www.denv.gouv.sn/index.php/e-i-e/textes-legislatifs-et-reglementaires/code" TargetMode="External"/><Relationship Id="rId1" Type="http://schemas.openxmlformats.org/officeDocument/2006/relationships/hyperlink" Target="http://www.environnement.gouv.sn/documentations" TargetMode="External"/><Relationship Id="rId4"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hyperlink" Target="https://minesgeologie.sec.gouv.sn/node/9" TargetMode="External"/><Relationship Id="rId2" Type="http://schemas.openxmlformats.org/officeDocument/2006/relationships/hyperlink" Target="https://itie.sn/?offshore_dl=7390" TargetMode="External"/><Relationship Id="rId1" Type="http://schemas.openxmlformats.org/officeDocument/2006/relationships/hyperlink" Target="http://www.energie.gouv.sn/permis-de-recherche/" TargetMode="External"/><Relationship Id="rId6" Type="http://schemas.openxmlformats.org/officeDocument/2006/relationships/printerSettings" Target="../printerSettings/printerSettings4.bin"/><Relationship Id="rId5" Type="http://schemas.openxmlformats.org/officeDocument/2006/relationships/hyperlink" Target="https://itie.sn/?offshore_dl=7377" TargetMode="External"/><Relationship Id="rId4" Type="http://schemas.openxmlformats.org/officeDocument/2006/relationships/hyperlink" Target="https://www.petrosen.sn/index.php/activiites/amont/promotion-exploratio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adastre-petrolier.senegal.revenuedev.org/license" TargetMode="External"/><Relationship Id="rId2" Type="http://schemas.openxmlformats.org/officeDocument/2006/relationships/hyperlink" Target="https://portals.landfolio.com/Senegal/fr/" TargetMode="External"/><Relationship Id="rId1" Type="http://schemas.openxmlformats.org/officeDocument/2006/relationships/hyperlink" Target="https://portals.landfolio.com/Senegal/fr/"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dri.gouv.sn/%C3%A9tiquettes/code-de-transparence" TargetMode="External"/><Relationship Id="rId3" Type="http://schemas.openxmlformats.org/officeDocument/2006/relationships/hyperlink" Target="https://donnees.itie.sn/contrats-miniers/" TargetMode="External"/><Relationship Id="rId7" Type="http://schemas.openxmlformats.org/officeDocument/2006/relationships/hyperlink" Target="http://www.big.gouv.sn/index.php/contrats-miniers/" TargetMode="External"/><Relationship Id="rId12" Type="http://schemas.openxmlformats.org/officeDocument/2006/relationships/printerSettings" Target="../printerSettings/printerSettings6.bin"/><Relationship Id="rId2" Type="http://schemas.openxmlformats.org/officeDocument/2006/relationships/hyperlink" Target="https://donnees.itie.sn/contrats-miniers/" TargetMode="External"/><Relationship Id="rId1" Type="http://schemas.openxmlformats.org/officeDocument/2006/relationships/hyperlink" Target="https://donnees.itie.sn/contrats-miniers/" TargetMode="External"/><Relationship Id="rId6" Type="http://schemas.openxmlformats.org/officeDocument/2006/relationships/hyperlink" Target="https://itie.sn/contrats-petroliers/" TargetMode="External"/><Relationship Id="rId11" Type="http://schemas.openxmlformats.org/officeDocument/2006/relationships/hyperlink" Target="http://www.big.gouv.sn/index.php/les-contrats-petroliers/" TargetMode="External"/><Relationship Id="rId5" Type="http://schemas.openxmlformats.org/officeDocument/2006/relationships/hyperlink" Target="https://itie.sn/contrats-miniers/" TargetMode="External"/><Relationship Id="rId10" Type="http://schemas.openxmlformats.org/officeDocument/2006/relationships/hyperlink" Target="https://itie.sn/contrats-2021/" TargetMode="External"/><Relationship Id="rId4" Type="http://schemas.openxmlformats.org/officeDocument/2006/relationships/hyperlink" Target="http://itie.sn/?offshore_dl=3976" TargetMode="External"/><Relationship Id="rId9" Type="http://schemas.openxmlformats.org/officeDocument/2006/relationships/hyperlink" Target="https://itie.sn/?offshore_dl=745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justice.sec.gouv.sn/wp-content/uploads/2021/01/Decret-Registre-des-Beneficiaires-effectifs-RBE-19-mars-2020-RCCM_210105_155555.pdf" TargetMode="External"/><Relationship Id="rId2" Type="http://schemas.openxmlformats.org/officeDocument/2006/relationships/hyperlink" Target="https://justice.sec.gouv.sn/wp-content/uploads/2021/01/Decret-Registre-des-Beneficiaires-effectifs-RBE-19-mars-2020-RCCM_210105_155555.pdf" TargetMode="External"/><Relationship Id="rId1" Type="http://schemas.openxmlformats.org/officeDocument/2006/relationships/hyperlink" Target="https://justice.sec.gouv.sn/wp-content/uploads/2021/01/Decret-Registre-des-Beneficiaires-effectifs-RBE-19-mars-2020-RCCM_210105_155555.pdf" TargetMode="External"/><Relationship Id="rId6" Type="http://schemas.openxmlformats.org/officeDocument/2006/relationships/printerSettings" Target="../printerSettings/printerSettings7.bin"/><Relationship Id="rId5" Type="http://schemas.openxmlformats.org/officeDocument/2006/relationships/hyperlink" Target="https://seninfogreffe.sn/Home/searchDenomination" TargetMode="External"/><Relationship Id="rId4" Type="http://schemas.openxmlformats.org/officeDocument/2006/relationships/hyperlink" Target="https://donnees.itie.sn/dashboard/"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itie.sn/entreprises-detat/" TargetMode="External"/><Relationship Id="rId3" Type="http://schemas.openxmlformats.org/officeDocument/2006/relationships/hyperlink" Target="http://www.petrosen.sn/" TargetMode="External"/><Relationship Id="rId7" Type="http://schemas.openxmlformats.org/officeDocument/2006/relationships/hyperlink" Target="http://itie.sn/entreprises-detat/" TargetMode="External"/><Relationship Id="rId2" Type="http://schemas.openxmlformats.org/officeDocument/2006/relationships/hyperlink" Target="http://itie.sn/?offshore_dl=2704" TargetMode="External"/><Relationship Id="rId1" Type="http://schemas.openxmlformats.org/officeDocument/2006/relationships/hyperlink" Target="http://itie.sn/?offshore_dl=2704" TargetMode="External"/><Relationship Id="rId6" Type="http://schemas.openxmlformats.org/officeDocument/2006/relationships/hyperlink" Target="http://itie.sn/entreprises-detat/" TargetMode="External"/><Relationship Id="rId11" Type="http://schemas.openxmlformats.org/officeDocument/2006/relationships/printerSettings" Target="../printerSettings/printerSettings8.bin"/><Relationship Id="rId5" Type="http://schemas.openxmlformats.org/officeDocument/2006/relationships/hyperlink" Target="http://itie.sn/entreprises-detat/" TargetMode="External"/><Relationship Id="rId10" Type="http://schemas.openxmlformats.org/officeDocument/2006/relationships/hyperlink" Target="https://itie.sn/?offshore_dl=2704" TargetMode="External"/><Relationship Id="rId4" Type="http://schemas.openxmlformats.org/officeDocument/2006/relationships/hyperlink" Target="http://www.miferso.sn/" TargetMode="External"/><Relationship Id="rId9" Type="http://schemas.openxmlformats.org/officeDocument/2006/relationships/hyperlink" Target="https://itie.sn/entreprises-deta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itie.sn/liste-des-permis-et-concessions/" TargetMode="External"/><Relationship Id="rId7" Type="http://schemas.openxmlformats.org/officeDocument/2006/relationships/printerSettings" Target="../printerSettings/printerSettings9.bin"/><Relationship Id="rId2" Type="http://schemas.openxmlformats.org/officeDocument/2006/relationships/hyperlink" Target="http://itie.sn/apercu-du-secteur-2/" TargetMode="External"/><Relationship Id="rId1" Type="http://schemas.openxmlformats.org/officeDocument/2006/relationships/hyperlink" Target="http://itie.sn/apercu-du-secteur/" TargetMode="External"/><Relationship Id="rId6" Type="http://schemas.openxmlformats.org/officeDocument/2006/relationships/hyperlink" Target="http://itie.sn/apercu-du-secteur-2/" TargetMode="External"/><Relationship Id="rId5" Type="http://schemas.openxmlformats.org/officeDocument/2006/relationships/hyperlink" Target="http://itie.sn/apercu-du-secteur/" TargetMode="External"/><Relationship Id="rId4" Type="http://schemas.openxmlformats.org/officeDocument/2006/relationships/hyperlink" Target="http://itie.sn/liste-des-perm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45"/>
  <sheetViews>
    <sheetView showGridLines="0" topLeftCell="A30" zoomScale="90" zoomScaleNormal="90" zoomScalePageLayoutView="130" workbookViewId="0">
      <selection activeCell="G4" sqref="G4"/>
    </sheetView>
  </sheetViews>
  <sheetFormatPr baseColWidth="10" defaultColWidth="4" defaultRowHeight="24" customHeight="1" x14ac:dyDescent="0.2"/>
  <cols>
    <col min="1" max="1" width="4" style="6"/>
    <col min="2" max="2" width="4" style="6" hidden="1" customWidth="1"/>
    <col min="3" max="3" width="76.5" style="6" customWidth="1"/>
    <col min="4" max="4" width="2.83203125" style="6" customWidth="1"/>
    <col min="5" max="5" width="56" style="6" customWidth="1"/>
    <col min="6" max="6" width="2.83203125" style="6" customWidth="1"/>
    <col min="7" max="7" width="37.5" style="6" customWidth="1"/>
    <col min="8" max="16384" width="4" style="6"/>
  </cols>
  <sheetData>
    <row r="1" spans="2:7" ht="25.5" customHeight="1" x14ac:dyDescent="0.2">
      <c r="B1" s="243"/>
      <c r="C1" s="192"/>
      <c r="D1" s="243"/>
      <c r="E1" s="243"/>
      <c r="F1" s="243"/>
      <c r="G1" s="243"/>
    </row>
    <row r="2" spans="2:7" ht="14" x14ac:dyDescent="0.2">
      <c r="B2" s="243"/>
      <c r="C2" s="425"/>
      <c r="D2" s="243"/>
      <c r="E2" s="425"/>
      <c r="F2" s="243"/>
      <c r="G2" s="243"/>
    </row>
    <row r="3" spans="2:7" ht="14" x14ac:dyDescent="0.2">
      <c r="B3" s="425"/>
      <c r="C3" s="425"/>
      <c r="D3" s="243"/>
      <c r="E3" s="426"/>
      <c r="F3" s="243"/>
      <c r="G3" s="426"/>
    </row>
    <row r="4" spans="2:7" ht="14" x14ac:dyDescent="0.2">
      <c r="B4" s="425"/>
      <c r="C4" s="425"/>
      <c r="D4" s="243"/>
      <c r="E4" s="426" t="s">
        <v>0</v>
      </c>
      <c r="F4" s="243"/>
      <c r="G4" s="355" t="s">
        <v>1</v>
      </c>
    </row>
    <row r="5" spans="2:7" ht="14" x14ac:dyDescent="0.2">
      <c r="B5" s="425"/>
      <c r="C5" s="243"/>
      <c r="D5" s="243"/>
      <c r="E5" s="268" t="s">
        <v>2</v>
      </c>
      <c r="F5" s="243"/>
      <c r="G5" s="355" t="s">
        <v>1</v>
      </c>
    </row>
    <row r="6" spans="2:7" ht="3.75" customHeight="1" x14ac:dyDescent="0.2">
      <c r="B6" s="425"/>
      <c r="C6" s="243"/>
      <c r="D6" s="243"/>
      <c r="E6" s="243"/>
      <c r="F6" s="243"/>
      <c r="G6" s="243"/>
    </row>
    <row r="7" spans="2:7" ht="3.75" customHeight="1" x14ac:dyDescent="0.2">
      <c r="B7" s="425"/>
      <c r="C7" s="243"/>
      <c r="D7" s="243"/>
      <c r="E7" s="243"/>
      <c r="F7" s="243"/>
      <c r="G7" s="243"/>
    </row>
    <row r="8" spans="2:7" ht="14" x14ac:dyDescent="0.2">
      <c r="B8" s="425"/>
      <c r="C8" s="243"/>
      <c r="D8" s="243"/>
      <c r="E8" s="243"/>
      <c r="F8" s="243"/>
      <c r="G8" s="243"/>
    </row>
    <row r="9" spans="2:7" ht="14" x14ac:dyDescent="0.2">
      <c r="B9" s="425"/>
      <c r="C9" s="252"/>
      <c r="D9" s="253"/>
      <c r="E9" s="253"/>
      <c r="F9" s="272"/>
      <c r="G9" s="272"/>
    </row>
    <row r="10" spans="2:7" ht="23" x14ac:dyDescent="0.2">
      <c r="B10" s="425"/>
      <c r="C10" s="254" t="s">
        <v>3</v>
      </c>
      <c r="D10" s="271"/>
      <c r="E10" s="271"/>
      <c r="F10" s="272"/>
      <c r="G10" s="272"/>
    </row>
    <row r="11" spans="2:7" ht="15" x14ac:dyDescent="0.2">
      <c r="B11" s="425"/>
      <c r="C11" s="255" t="s">
        <v>4</v>
      </c>
      <c r="D11" s="256"/>
      <c r="E11" s="256"/>
      <c r="F11" s="272"/>
      <c r="G11" s="272"/>
    </row>
    <row r="12" spans="2:7" ht="14" x14ac:dyDescent="0.2">
      <c r="B12" s="425"/>
      <c r="C12" s="252"/>
      <c r="D12" s="253"/>
      <c r="E12" s="253"/>
      <c r="F12" s="272"/>
      <c r="G12" s="272"/>
    </row>
    <row r="13" spans="2:7" ht="14" x14ac:dyDescent="0.2">
      <c r="B13" s="425"/>
      <c r="C13" s="257" t="s">
        <v>5</v>
      </c>
      <c r="D13" s="253"/>
      <c r="E13" s="253"/>
      <c r="F13" s="272"/>
      <c r="G13" s="272"/>
    </row>
    <row r="14" spans="2:7" ht="14" x14ac:dyDescent="0.2">
      <c r="B14" s="425"/>
      <c r="C14" s="467"/>
      <c r="D14" s="467"/>
      <c r="E14" s="467"/>
      <c r="F14" s="272"/>
      <c r="G14" s="272"/>
    </row>
    <row r="15" spans="2:7" ht="14" x14ac:dyDescent="0.2">
      <c r="B15" s="425"/>
      <c r="C15" s="406"/>
      <c r="D15" s="406"/>
      <c r="E15" s="406"/>
      <c r="F15" s="272"/>
      <c r="G15" s="272"/>
    </row>
    <row r="16" spans="2:7" ht="14" x14ac:dyDescent="0.2">
      <c r="B16" s="425"/>
      <c r="C16" s="258" t="s">
        <v>6</v>
      </c>
      <c r="D16" s="259"/>
      <c r="E16" s="259"/>
      <c r="F16" s="272"/>
      <c r="G16" s="272"/>
    </row>
    <row r="17" spans="1:7" ht="14" x14ac:dyDescent="0.2">
      <c r="A17" s="243"/>
      <c r="B17" s="425"/>
      <c r="C17" s="260" t="s">
        <v>7</v>
      </c>
      <c r="D17" s="259"/>
      <c r="E17" s="259"/>
      <c r="F17" s="272"/>
      <c r="G17" s="272"/>
    </row>
    <row r="18" spans="1:7" ht="14" x14ac:dyDescent="0.2">
      <c r="A18" s="243"/>
      <c r="B18" s="425"/>
      <c r="C18" s="260" t="s">
        <v>8</v>
      </c>
      <c r="D18" s="259"/>
      <c r="E18" s="259"/>
      <c r="F18" s="272"/>
      <c r="G18" s="272"/>
    </row>
    <row r="19" spans="1:7" ht="29.25" customHeight="1" x14ac:dyDescent="0.15">
      <c r="A19" s="243"/>
      <c r="B19" s="425"/>
      <c r="C19" s="468" t="s">
        <v>9</v>
      </c>
      <c r="D19" s="468"/>
      <c r="E19" s="468"/>
      <c r="F19" s="272"/>
      <c r="G19" s="272"/>
    </row>
    <row r="20" spans="1:7" ht="32.25" customHeight="1" x14ac:dyDescent="0.15">
      <c r="A20" s="243"/>
      <c r="B20" s="425"/>
      <c r="C20" s="468" t="s">
        <v>10</v>
      </c>
      <c r="D20" s="468"/>
      <c r="E20" s="468"/>
      <c r="F20" s="272"/>
      <c r="G20" s="272"/>
    </row>
    <row r="21" spans="1:7" ht="6.75" customHeight="1" x14ac:dyDescent="0.2">
      <c r="A21" s="243"/>
      <c r="B21" s="425"/>
      <c r="C21" s="259"/>
      <c r="D21" s="259"/>
      <c r="E21" s="259"/>
      <c r="F21" s="272"/>
      <c r="G21" s="272"/>
    </row>
    <row r="22" spans="1:7" ht="14" x14ac:dyDescent="0.2">
      <c r="A22" s="243"/>
      <c r="B22" s="425"/>
      <c r="C22" s="258" t="s">
        <v>11</v>
      </c>
      <c r="D22" s="260"/>
      <c r="E22" s="260"/>
      <c r="F22" s="272"/>
      <c r="G22" s="272"/>
    </row>
    <row r="23" spans="1:7" ht="9.75" customHeight="1" x14ac:dyDescent="0.2">
      <c r="A23" s="243"/>
      <c r="B23" s="425"/>
      <c r="C23" s="261"/>
      <c r="D23" s="261"/>
      <c r="E23" s="261"/>
      <c r="F23" s="272"/>
      <c r="G23" s="272"/>
    </row>
    <row r="24" spans="1:7" ht="14" x14ac:dyDescent="0.15">
      <c r="A24" s="243"/>
      <c r="B24" s="425"/>
      <c r="C24" s="469" t="s">
        <v>12</v>
      </c>
      <c r="D24" s="469"/>
      <c r="E24" s="469"/>
      <c r="F24" s="469"/>
      <c r="G24" s="469"/>
    </row>
    <row r="25" spans="1:7" s="130" customFormat="1" ht="14" x14ac:dyDescent="0.15">
      <c r="A25" s="427"/>
      <c r="B25" s="428"/>
      <c r="C25" s="193"/>
      <c r="D25" s="193"/>
      <c r="E25" s="194"/>
      <c r="F25" s="428"/>
      <c r="G25" s="428"/>
    </row>
    <row r="26" spans="1:7" ht="30" x14ac:dyDescent="0.2">
      <c r="A26" s="243"/>
      <c r="B26" s="425"/>
      <c r="C26" s="129" t="s">
        <v>13</v>
      </c>
      <c r="D26" s="243"/>
      <c r="E26" s="195" t="s">
        <v>14</v>
      </c>
      <c r="F26" s="243"/>
      <c r="G26" s="132" t="s">
        <v>15</v>
      </c>
    </row>
    <row r="27" spans="1:7" ht="14" x14ac:dyDescent="0.15">
      <c r="A27" s="243"/>
      <c r="B27" s="425"/>
      <c r="C27" s="270" t="s">
        <v>16</v>
      </c>
      <c r="D27" s="193"/>
      <c r="E27" s="269"/>
      <c r="F27" s="428"/>
      <c r="G27" s="428"/>
    </row>
    <row r="28" spans="1:7" ht="14" x14ac:dyDescent="0.2">
      <c r="A28" s="243"/>
      <c r="B28" s="243"/>
      <c r="C28" s="243"/>
      <c r="D28" s="243"/>
      <c r="E28" s="243"/>
      <c r="F28" s="243"/>
      <c r="G28" s="243"/>
    </row>
    <row r="29" spans="1:7" ht="15.75" customHeight="1" x14ac:dyDescent="0.2">
      <c r="A29" s="243"/>
      <c r="B29" s="425"/>
      <c r="C29" s="196" t="s">
        <v>17</v>
      </c>
      <c r="D29" s="197"/>
      <c r="E29" s="198" t="s">
        <v>18</v>
      </c>
      <c r="F29" s="199"/>
      <c r="G29" s="262" t="s">
        <v>19</v>
      </c>
    </row>
    <row r="30" spans="1:7" ht="43.5" customHeight="1" x14ac:dyDescent="0.2">
      <c r="A30" s="243"/>
      <c r="B30" s="425"/>
      <c r="C30" s="200" t="s">
        <v>20</v>
      </c>
      <c r="D30" s="197"/>
      <c r="E30" s="201" t="s">
        <v>21</v>
      </c>
      <c r="F30" s="202"/>
      <c r="G30" s="203" t="s">
        <v>22</v>
      </c>
    </row>
    <row r="31" spans="1:7" ht="42" customHeight="1" x14ac:dyDescent="0.2">
      <c r="A31" s="243"/>
      <c r="B31" s="425"/>
      <c r="C31" s="200" t="s">
        <v>23</v>
      </c>
      <c r="D31" s="197"/>
      <c r="E31" s="204" t="s">
        <v>24</v>
      </c>
      <c r="F31" s="202"/>
      <c r="G31" s="203" t="s">
        <v>25</v>
      </c>
    </row>
    <row r="32" spans="1:7" ht="24" customHeight="1" x14ac:dyDescent="0.2">
      <c r="A32" s="243"/>
      <c r="B32" s="425"/>
      <c r="C32" s="200" t="s">
        <v>26</v>
      </c>
      <c r="D32" s="197"/>
      <c r="E32" s="201" t="s">
        <v>27</v>
      </c>
      <c r="F32" s="202"/>
      <c r="G32" s="203"/>
    </row>
    <row r="33" spans="1:7" ht="48" customHeight="1" x14ac:dyDescent="0.2">
      <c r="A33" s="243"/>
      <c r="B33" s="425"/>
      <c r="C33" s="205" t="s">
        <v>28</v>
      </c>
      <c r="D33" s="197"/>
      <c r="E33" s="206" t="s">
        <v>29</v>
      </c>
      <c r="F33" s="207"/>
      <c r="G33" s="208"/>
    </row>
    <row r="34" spans="1:7" ht="12" customHeight="1" x14ac:dyDescent="0.2">
      <c r="A34" s="243"/>
      <c r="B34" s="425"/>
      <c r="C34" s="243"/>
      <c r="D34" s="243"/>
      <c r="E34" s="243"/>
      <c r="F34" s="243"/>
      <c r="G34" s="243"/>
    </row>
    <row r="35" spans="1:7" ht="14" x14ac:dyDescent="0.2">
      <c r="A35" s="243"/>
      <c r="B35" s="243"/>
      <c r="C35" s="416"/>
      <c r="D35" s="416"/>
      <c r="E35" s="416"/>
      <c r="F35" s="416"/>
      <c r="G35" s="425"/>
    </row>
    <row r="36" spans="1:7" ht="14" x14ac:dyDescent="0.2">
      <c r="A36" s="243"/>
      <c r="B36" s="243"/>
      <c r="C36" s="409" t="s">
        <v>30</v>
      </c>
      <c r="D36" s="209"/>
      <c r="E36" s="210"/>
      <c r="F36" s="209"/>
      <c r="G36" s="209"/>
    </row>
    <row r="37" spans="1:7" ht="14" x14ac:dyDescent="0.2">
      <c r="A37" s="243"/>
      <c r="B37" s="243"/>
      <c r="C37" s="466" t="s">
        <v>31</v>
      </c>
      <c r="D37" s="466"/>
      <c r="E37" s="466"/>
      <c r="F37" s="466"/>
      <c r="G37" s="466"/>
    </row>
    <row r="38" spans="1:7" ht="14" x14ac:dyDescent="0.2">
      <c r="A38" s="243"/>
      <c r="B38" s="415" t="s">
        <v>32</v>
      </c>
      <c r="C38" s="407" t="s">
        <v>33</v>
      </c>
      <c r="D38" s="415"/>
      <c r="E38" s="165"/>
      <c r="F38" s="415"/>
      <c r="G38" s="166"/>
    </row>
    <row r="39" spans="1:7" ht="14" x14ac:dyDescent="0.2">
      <c r="A39" s="243"/>
      <c r="B39" s="243"/>
      <c r="C39" s="243"/>
      <c r="D39" s="243"/>
      <c r="E39" s="243"/>
      <c r="F39" s="243"/>
      <c r="G39" s="243"/>
    </row>
    <row r="40" spans="1:7" ht="14" x14ac:dyDescent="0.2">
      <c r="A40" s="243"/>
      <c r="B40" s="243"/>
      <c r="C40" s="243"/>
      <c r="D40" s="243"/>
      <c r="E40" s="243"/>
      <c r="F40" s="243"/>
      <c r="G40" s="243"/>
    </row>
    <row r="41" spans="1:7" ht="14" x14ac:dyDescent="0.2">
      <c r="A41" s="243"/>
      <c r="B41" s="243"/>
      <c r="C41" s="243"/>
      <c r="D41" s="243"/>
      <c r="E41" s="243"/>
      <c r="F41" s="243"/>
      <c r="G41" s="243"/>
    </row>
    <row r="42" spans="1:7" ht="14" x14ac:dyDescent="0.2">
      <c r="A42" s="243"/>
      <c r="B42" s="243"/>
      <c r="C42" s="243"/>
      <c r="D42" s="243"/>
      <c r="E42" s="243"/>
      <c r="F42" s="243"/>
      <c r="G42" s="243"/>
    </row>
    <row r="43" spans="1:7" ht="14" x14ac:dyDescent="0.2">
      <c r="A43" s="243"/>
      <c r="B43" s="243"/>
      <c r="C43" s="243"/>
      <c r="D43" s="243"/>
      <c r="E43" s="243"/>
      <c r="F43" s="243"/>
      <c r="G43" s="243"/>
    </row>
    <row r="44" spans="1:7" ht="14" x14ac:dyDescent="0.2">
      <c r="A44" s="243"/>
      <c r="B44" s="243"/>
      <c r="C44" s="243"/>
      <c r="D44" s="243"/>
      <c r="E44" s="243"/>
      <c r="F44" s="243"/>
      <c r="G44" s="243"/>
    </row>
    <row r="45" spans="1:7" ht="24" customHeight="1" x14ac:dyDescent="0.2">
      <c r="A45" s="243"/>
      <c r="B45" s="243"/>
      <c r="C45" s="243"/>
      <c r="D45" s="243"/>
      <c r="E45" s="243"/>
      <c r="F45" s="243"/>
      <c r="G45" s="243"/>
    </row>
  </sheetData>
  <mergeCells count="5">
    <mergeCell ref="C37:G37"/>
    <mergeCell ref="C14:E14"/>
    <mergeCell ref="C19:E19"/>
    <mergeCell ref="C20:E20"/>
    <mergeCell ref="C24:G24"/>
  </mergeCells>
  <pageMargins left="0.23622047244094491" right="0.23622047244094491"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KJ63"/>
  <sheetViews>
    <sheetView topLeftCell="A4" zoomScale="70" zoomScaleNormal="70" workbookViewId="0">
      <selection activeCell="L11" sqref="L11"/>
    </sheetView>
  </sheetViews>
  <sheetFormatPr baseColWidth="10" defaultColWidth="10.5" defaultRowHeight="16" x14ac:dyDescent="0.2"/>
  <cols>
    <col min="1" max="1" width="15.83203125" style="224" customWidth="1"/>
    <col min="2" max="2" width="36.5" style="251" customWidth="1"/>
    <col min="3" max="3" width="9" style="224" customWidth="1"/>
    <col min="4" max="4" width="34.83203125" style="224" customWidth="1"/>
    <col min="5" max="5" width="3" style="224" customWidth="1"/>
    <col min="6" max="6" width="29.5" style="224" customWidth="1"/>
    <col min="7" max="7" width="3" style="224" customWidth="1"/>
    <col min="8" max="8" width="29.5" style="224" customWidth="1"/>
    <col min="9" max="9" width="3" style="224" customWidth="1"/>
    <col min="10" max="10" width="39.5" style="224" customWidth="1"/>
    <col min="11" max="11" width="3" style="224" customWidth="1"/>
    <col min="12" max="12" width="39.5" style="374" customWidth="1"/>
    <col min="13" max="13" width="3" style="224" customWidth="1"/>
    <col min="14" max="14" width="39.5" style="224" customWidth="1"/>
    <col min="15" max="15" width="3" style="224" customWidth="1"/>
    <col min="16" max="16" width="39.5" style="224" customWidth="1"/>
    <col min="17" max="17" width="3" style="224" customWidth="1"/>
    <col min="18" max="18" width="39.5" style="224" customWidth="1"/>
    <col min="19" max="19" width="3" style="224" customWidth="1"/>
    <col min="20" max="16384" width="10.5" style="224"/>
  </cols>
  <sheetData>
    <row r="1" spans="1:296" ht="25" x14ac:dyDescent="0.25">
      <c r="A1" s="216" t="s">
        <v>491</v>
      </c>
    </row>
    <row r="3" spans="1:296" s="136" customFormat="1" ht="85" x14ac:dyDescent="0.2">
      <c r="A3" s="137"/>
      <c r="B3" s="290" t="s">
        <v>118</v>
      </c>
      <c r="C3" s="137"/>
      <c r="D3" s="276" t="s">
        <v>119</v>
      </c>
      <c r="E3" s="277"/>
      <c r="F3" s="276" t="s">
        <v>120</v>
      </c>
      <c r="G3" s="277"/>
      <c r="H3" s="276" t="s">
        <v>121</v>
      </c>
      <c r="I3" s="275"/>
      <c r="J3" s="278" t="s">
        <v>122</v>
      </c>
      <c r="K3" s="288"/>
      <c r="L3" s="289" t="s">
        <v>123</v>
      </c>
      <c r="M3" s="288"/>
      <c r="N3" s="289" t="s">
        <v>124</v>
      </c>
      <c r="O3" s="288"/>
      <c r="P3" s="289" t="s">
        <v>125</v>
      </c>
      <c r="Q3" s="288"/>
      <c r="R3" s="289" t="s">
        <v>129</v>
      </c>
      <c r="S3" s="288"/>
    </row>
    <row r="4" spans="1:296" s="5" customFormat="1" ht="18" x14ac:dyDescent="0.2">
      <c r="B4" s="3"/>
      <c r="C4" s="2"/>
      <c r="D4" s="3"/>
      <c r="E4" s="2"/>
      <c r="F4" s="3"/>
      <c r="G4" s="2"/>
      <c r="H4" s="3"/>
      <c r="I4" s="2"/>
      <c r="J4" s="4"/>
      <c r="L4" s="382"/>
      <c r="N4" s="4"/>
      <c r="P4" s="4"/>
      <c r="R4" s="4"/>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row>
    <row r="5" spans="1:296" s="22" customFormat="1" ht="30" x14ac:dyDescent="0.2">
      <c r="A5" s="29" t="s">
        <v>180</v>
      </c>
      <c r="B5" s="405" t="s">
        <v>492</v>
      </c>
      <c r="C5" s="21"/>
      <c r="D5" s="7" t="s">
        <v>62</v>
      </c>
      <c r="E5" s="21"/>
      <c r="F5" s="30"/>
      <c r="G5" s="21"/>
      <c r="H5" s="30"/>
      <c r="I5" s="21"/>
      <c r="J5" s="248"/>
    </row>
    <row r="6" spans="1:296" s="5" customFormat="1" ht="18" x14ac:dyDescent="0.2">
      <c r="B6" s="3"/>
      <c r="C6" s="2"/>
      <c r="D6" s="3"/>
      <c r="E6" s="2"/>
      <c r="F6" s="3"/>
      <c r="G6" s="2"/>
      <c r="H6" s="3"/>
      <c r="I6" s="2"/>
      <c r="J6" s="4"/>
      <c r="L6" s="382"/>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row>
    <row r="7" spans="1:296" s="22" customFormat="1" ht="135" x14ac:dyDescent="0.2">
      <c r="A7" s="29" t="s">
        <v>493</v>
      </c>
      <c r="B7" s="405" t="s">
        <v>494</v>
      </c>
      <c r="C7" s="21"/>
      <c r="D7" s="247" t="s">
        <v>310</v>
      </c>
      <c r="E7" s="23"/>
      <c r="F7" s="24"/>
      <c r="G7" s="23"/>
      <c r="H7" s="24"/>
      <c r="I7" s="23"/>
      <c r="J7" s="237"/>
      <c r="L7" s="381" t="s">
        <v>1296</v>
      </c>
      <c r="N7" s="238"/>
      <c r="P7" s="238"/>
      <c r="R7" s="238"/>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row>
    <row r="8" spans="1:296" s="5" customFormat="1" ht="18" x14ac:dyDescent="0.2">
      <c r="B8" s="3"/>
      <c r="C8" s="2"/>
      <c r="D8" s="3"/>
      <c r="E8" s="2"/>
      <c r="F8" s="3"/>
      <c r="G8" s="2"/>
      <c r="H8" s="3"/>
      <c r="I8" s="2"/>
      <c r="J8" s="4"/>
      <c r="L8" s="38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row>
    <row r="9" spans="1:296" s="243" customFormat="1" ht="15" x14ac:dyDescent="0.2">
      <c r="A9" s="239"/>
      <c r="B9" s="19" t="s">
        <v>495</v>
      </c>
      <c r="C9" s="240"/>
      <c r="D9" s="249"/>
      <c r="E9" s="240"/>
      <c r="F9" s="249"/>
      <c r="G9" s="241"/>
      <c r="H9" s="249"/>
      <c r="I9" s="241"/>
      <c r="J9" s="250"/>
      <c r="K9" s="242"/>
      <c r="L9" s="383"/>
      <c r="M9" s="242"/>
      <c r="N9" s="250"/>
      <c r="O9" s="242"/>
      <c r="P9" s="250"/>
      <c r="Q9" s="242"/>
      <c r="R9" s="250"/>
      <c r="S9" s="242"/>
    </row>
    <row r="10" spans="1:296" s="243" customFormat="1" ht="225" x14ac:dyDescent="0.2">
      <c r="A10" s="228"/>
      <c r="B10" s="17" t="s">
        <v>496</v>
      </c>
      <c r="C10" s="229"/>
      <c r="D10" s="10" t="s">
        <v>497</v>
      </c>
      <c r="E10" s="229"/>
      <c r="F10" s="304" t="s">
        <v>498</v>
      </c>
      <c r="G10" s="244"/>
      <c r="H10" s="306" t="s">
        <v>499</v>
      </c>
      <c r="I10" s="244"/>
      <c r="J10" s="513"/>
      <c r="K10" s="5"/>
      <c r="L10" s="381" t="s">
        <v>500</v>
      </c>
      <c r="M10" s="5"/>
      <c r="N10" s="238"/>
      <c r="O10" s="5"/>
      <c r="P10" s="238"/>
      <c r="Q10" s="5"/>
      <c r="R10" s="238"/>
      <c r="S10" s="5"/>
    </row>
    <row r="11" spans="1:296" s="243" customFormat="1" ht="60" x14ac:dyDescent="0.2">
      <c r="A11" s="228"/>
      <c r="B11" s="17" t="s">
        <v>501</v>
      </c>
      <c r="C11" s="229"/>
      <c r="D11" s="10" t="s">
        <v>497</v>
      </c>
      <c r="E11" s="229"/>
      <c r="F11" s="83" t="s">
        <v>74</v>
      </c>
      <c r="G11" s="244"/>
      <c r="H11" s="306" t="s">
        <v>499</v>
      </c>
      <c r="I11" s="244"/>
      <c r="J11" s="511"/>
      <c r="K11" s="22"/>
      <c r="L11" s="381" t="s">
        <v>502</v>
      </c>
      <c r="M11" s="22"/>
      <c r="N11" s="238"/>
      <c r="O11" s="22"/>
      <c r="P11" s="238"/>
      <c r="Q11" s="22"/>
      <c r="R11" s="238"/>
      <c r="S11" s="22"/>
    </row>
    <row r="12" spans="1:296" s="243" customFormat="1" ht="18" x14ac:dyDescent="0.2">
      <c r="A12" s="228"/>
      <c r="B12" s="313" t="s">
        <v>503</v>
      </c>
      <c r="C12" s="229"/>
      <c r="D12" s="316">
        <v>415335</v>
      </c>
      <c r="E12" s="229"/>
      <c r="F12" s="305" t="s">
        <v>504</v>
      </c>
      <c r="G12" s="224"/>
      <c r="H12" s="306" t="s">
        <v>499</v>
      </c>
      <c r="I12" s="224"/>
      <c r="J12" s="511"/>
      <c r="K12" s="5"/>
      <c r="L12" s="381"/>
      <c r="M12" s="5"/>
      <c r="N12" s="238"/>
      <c r="O12" s="5"/>
      <c r="P12" s="238"/>
      <c r="Q12" s="5"/>
      <c r="R12" s="238"/>
      <c r="S12" s="5"/>
    </row>
    <row r="13" spans="1:296" s="243" customFormat="1" x14ac:dyDescent="0.2">
      <c r="A13" s="228"/>
      <c r="B13" s="314" t="str">
        <f>LEFT(B12,SEARCH(",",B12))&amp;" valeur"</f>
        <v>Or (7108), valeur</v>
      </c>
      <c r="C13" s="229"/>
      <c r="D13" s="316">
        <v>337728355277</v>
      </c>
      <c r="E13" s="229"/>
      <c r="F13" s="305" t="s">
        <v>54</v>
      </c>
      <c r="G13" s="224"/>
      <c r="H13" s="306" t="s">
        <v>499</v>
      </c>
      <c r="I13" s="224"/>
      <c r="J13" s="511"/>
      <c r="K13" s="242"/>
      <c r="L13" s="381"/>
      <c r="M13" s="242"/>
      <c r="N13" s="238"/>
      <c r="O13" s="242"/>
      <c r="P13" s="238"/>
      <c r="Q13" s="242"/>
      <c r="R13" s="238"/>
      <c r="S13" s="242"/>
    </row>
    <row r="14" spans="1:296" s="243" customFormat="1" x14ac:dyDescent="0.2">
      <c r="A14" s="228"/>
      <c r="B14" s="313" t="s">
        <v>505</v>
      </c>
      <c r="C14" s="229"/>
      <c r="D14" s="316">
        <v>15695938</v>
      </c>
      <c r="E14" s="229"/>
      <c r="F14" s="305" t="s">
        <v>506</v>
      </c>
      <c r="G14" s="224"/>
      <c r="H14" s="306" t="s">
        <v>499</v>
      </c>
      <c r="I14" s="224"/>
      <c r="J14" s="511"/>
      <c r="K14" s="242"/>
      <c r="L14" s="381"/>
      <c r="M14" s="242"/>
      <c r="N14" s="238"/>
      <c r="O14" s="242"/>
      <c r="P14" s="238"/>
      <c r="Q14" s="242"/>
      <c r="R14" s="238"/>
      <c r="S14" s="242"/>
    </row>
    <row r="15" spans="1:296" s="243" customFormat="1" x14ac:dyDescent="0.2">
      <c r="A15" s="228"/>
      <c r="B15" s="314" t="str">
        <f>LEFT(B14,SEARCH(",",B14))&amp;" valeur"</f>
        <v>Gaz naturel (2711), valeur</v>
      </c>
      <c r="C15" s="229"/>
      <c r="D15" s="316">
        <v>2180615191</v>
      </c>
      <c r="E15" s="229"/>
      <c r="F15" s="305" t="s">
        <v>54</v>
      </c>
      <c r="G15" s="224"/>
      <c r="H15" s="306" t="s">
        <v>499</v>
      </c>
      <c r="I15" s="224"/>
      <c r="J15" s="511"/>
      <c r="K15" s="242"/>
      <c r="L15" s="381"/>
      <c r="M15" s="242"/>
      <c r="N15" s="238"/>
      <c r="O15" s="242"/>
      <c r="P15" s="238"/>
      <c r="Q15" s="242"/>
      <c r="R15" s="238"/>
      <c r="S15" s="242"/>
    </row>
    <row r="16" spans="1:296" s="243" customFormat="1" ht="30" x14ac:dyDescent="0.2">
      <c r="A16" s="228"/>
      <c r="B16" s="313" t="s">
        <v>507</v>
      </c>
      <c r="C16" s="229"/>
      <c r="D16" s="316">
        <v>2430135</v>
      </c>
      <c r="E16" s="229"/>
      <c r="F16" s="305" t="s">
        <v>508</v>
      </c>
      <c r="G16" s="224"/>
      <c r="H16" s="306" t="s">
        <v>499</v>
      </c>
      <c r="I16" s="224"/>
      <c r="J16" s="511"/>
      <c r="K16" s="224"/>
      <c r="L16" s="381"/>
      <c r="M16" s="224"/>
      <c r="N16" s="238"/>
      <c r="O16" s="224"/>
      <c r="P16" s="238"/>
      <c r="Q16" s="224"/>
      <c r="R16" s="238"/>
      <c r="S16" s="224"/>
    </row>
    <row r="17" spans="1:19" s="243" customFormat="1" ht="30" x14ac:dyDescent="0.2">
      <c r="A17" s="228"/>
      <c r="B17" s="314" t="str">
        <f>LEFT(B16,SEARCH(",",B16))&amp;" valeur"</f>
        <v>Phosphates de calcium naturels (2510), valeur</v>
      </c>
      <c r="C17" s="229"/>
      <c r="D17" s="316">
        <v>80433705813</v>
      </c>
      <c r="E17" s="229"/>
      <c r="F17" s="305" t="s">
        <v>54</v>
      </c>
      <c r="G17" s="224"/>
      <c r="H17" s="306" t="s">
        <v>499</v>
      </c>
      <c r="I17" s="224"/>
      <c r="J17" s="511"/>
      <c r="K17" s="224"/>
      <c r="L17" s="381"/>
      <c r="M17" s="224"/>
      <c r="N17" s="238"/>
      <c r="O17" s="224"/>
      <c r="P17" s="238"/>
      <c r="Q17" s="224"/>
      <c r="R17" s="238"/>
      <c r="S17" s="224"/>
    </row>
    <row r="18" spans="1:19" s="243" customFormat="1" x14ac:dyDescent="0.2">
      <c r="A18" s="228"/>
      <c r="B18" s="313" t="s">
        <v>509</v>
      </c>
      <c r="C18" s="229"/>
      <c r="D18" s="316">
        <v>30084</v>
      </c>
      <c r="E18" s="229"/>
      <c r="F18" s="305" t="s">
        <v>508</v>
      </c>
      <c r="G18" s="224"/>
      <c r="H18" s="306" t="s">
        <v>499</v>
      </c>
      <c r="I18" s="224"/>
      <c r="J18" s="511"/>
      <c r="K18" s="224"/>
      <c r="L18" s="381"/>
      <c r="M18" s="224"/>
      <c r="N18" s="238"/>
      <c r="O18" s="224"/>
      <c r="P18" s="238"/>
      <c r="Q18" s="224"/>
      <c r="R18" s="238"/>
      <c r="S18" s="224"/>
    </row>
    <row r="19" spans="1:19" s="243" customFormat="1" x14ac:dyDescent="0.2">
      <c r="A19" s="228"/>
      <c r="B19" s="314" t="str">
        <f>LEFT(B18,SEARCH(",",B18))&amp;" valeur"</f>
        <v>Argent (7106), valeur</v>
      </c>
      <c r="C19" s="229"/>
      <c r="D19" s="316">
        <v>285094317</v>
      </c>
      <c r="E19" s="229"/>
      <c r="F19" s="305" t="s">
        <v>54</v>
      </c>
      <c r="G19" s="224"/>
      <c r="H19" s="306" t="s">
        <v>499</v>
      </c>
      <c r="I19" s="224"/>
      <c r="J19" s="511"/>
      <c r="K19" s="224"/>
      <c r="L19" s="381"/>
      <c r="M19" s="224"/>
      <c r="N19" s="238"/>
      <c r="O19" s="224"/>
      <c r="P19" s="238"/>
      <c r="Q19" s="224"/>
      <c r="R19" s="238"/>
      <c r="S19" s="224"/>
    </row>
    <row r="20" spans="1:19" s="243" customFormat="1" x14ac:dyDescent="0.2">
      <c r="A20" s="228"/>
      <c r="B20" s="313" t="s">
        <v>510</v>
      </c>
      <c r="C20" s="229"/>
      <c r="D20" s="316">
        <v>559333</v>
      </c>
      <c r="E20" s="229"/>
      <c r="F20" s="305" t="s">
        <v>508</v>
      </c>
      <c r="G20" s="224"/>
      <c r="H20" s="306" t="s">
        <v>499</v>
      </c>
      <c r="I20" s="224"/>
      <c r="J20" s="511"/>
      <c r="K20" s="224"/>
      <c r="L20" s="381"/>
      <c r="M20" s="224"/>
      <c r="N20" s="238"/>
      <c r="O20" s="224"/>
      <c r="P20" s="238"/>
      <c r="Q20" s="224"/>
      <c r="R20" s="238"/>
      <c r="S20" s="224"/>
    </row>
    <row r="21" spans="1:19" s="243" customFormat="1" x14ac:dyDescent="0.2">
      <c r="A21" s="228"/>
      <c r="B21" s="314" t="str">
        <f>LEFT(B20,SEARCH(",",B20))&amp;" valeur"</f>
        <v>Argile (2509), valeur</v>
      </c>
      <c r="C21" s="229"/>
      <c r="D21" s="316">
        <v>1860304560</v>
      </c>
      <c r="E21" s="229"/>
      <c r="F21" s="305" t="s">
        <v>54</v>
      </c>
      <c r="G21" s="224"/>
      <c r="H21" s="306" t="s">
        <v>499</v>
      </c>
      <c r="I21" s="224"/>
      <c r="J21" s="511"/>
      <c r="K21" s="224"/>
      <c r="L21" s="381"/>
      <c r="M21" s="224"/>
      <c r="N21" s="238"/>
      <c r="O21" s="224"/>
      <c r="P21" s="238"/>
      <c r="Q21" s="224"/>
      <c r="R21" s="238"/>
      <c r="S21" s="224"/>
    </row>
    <row r="22" spans="1:19" s="243" customFormat="1" x14ac:dyDescent="0.2">
      <c r="A22" s="228"/>
      <c r="B22" s="313" t="s">
        <v>511</v>
      </c>
      <c r="C22" s="229"/>
      <c r="D22" s="316">
        <v>5551741</v>
      </c>
      <c r="E22" s="229"/>
      <c r="F22" s="305" t="s">
        <v>508</v>
      </c>
      <c r="G22" s="224"/>
      <c r="H22" s="306" t="s">
        <v>499</v>
      </c>
      <c r="I22" s="224"/>
      <c r="J22" s="511"/>
      <c r="K22" s="224"/>
      <c r="L22" s="381"/>
      <c r="M22" s="224"/>
      <c r="N22" s="238"/>
      <c r="O22" s="224"/>
      <c r="P22" s="238"/>
      <c r="Q22" s="224"/>
      <c r="R22" s="238"/>
      <c r="S22" s="224"/>
    </row>
    <row r="23" spans="1:19" s="243" customFormat="1" x14ac:dyDescent="0.2">
      <c r="A23" s="228"/>
      <c r="B23" s="314" t="str">
        <f>LEFT(B22,SEARCH(",",B22))&amp;" valeur"</f>
        <v>Calcaire (2521), valeur</v>
      </c>
      <c r="C23" s="229"/>
      <c r="D23" s="316">
        <v>13099036768</v>
      </c>
      <c r="E23" s="229"/>
      <c r="F23" s="305" t="s">
        <v>54</v>
      </c>
      <c r="G23" s="224"/>
      <c r="H23" s="306" t="s">
        <v>499</v>
      </c>
      <c r="I23" s="224"/>
      <c r="J23" s="511"/>
      <c r="K23" s="224"/>
      <c r="L23" s="381"/>
      <c r="M23" s="224"/>
      <c r="N23" s="238"/>
      <c r="O23" s="224"/>
      <c r="P23" s="238"/>
      <c r="Q23" s="224"/>
      <c r="R23" s="238"/>
      <c r="S23" s="224"/>
    </row>
    <row r="24" spans="1:19" s="243" customFormat="1" x14ac:dyDescent="0.2">
      <c r="A24" s="228"/>
      <c r="B24" s="313" t="s">
        <v>512</v>
      </c>
      <c r="C24" s="319" t="s">
        <v>513</v>
      </c>
      <c r="D24" s="316">
        <v>537522</v>
      </c>
      <c r="E24" s="229"/>
      <c r="F24" s="305" t="s">
        <v>508</v>
      </c>
      <c r="G24" s="224"/>
      <c r="H24" s="306" t="s">
        <v>499</v>
      </c>
      <c r="I24" s="224"/>
      <c r="J24" s="511"/>
      <c r="K24" s="224"/>
      <c r="L24" s="381"/>
      <c r="M24" s="224"/>
      <c r="N24" s="238"/>
      <c r="O24" s="224"/>
      <c r="P24" s="238"/>
      <c r="Q24" s="224"/>
      <c r="R24" s="238"/>
      <c r="S24" s="224"/>
    </row>
    <row r="25" spans="1:19" s="243" customFormat="1" x14ac:dyDescent="0.2">
      <c r="A25" s="228"/>
      <c r="B25" s="314" t="str">
        <f>LEFT(B24,SEARCH(",",B24))&amp;" valeur"</f>
        <v>Autres (2617), valeur</v>
      </c>
      <c r="C25" s="319" t="s">
        <v>514</v>
      </c>
      <c r="D25" s="316">
        <v>219211087925</v>
      </c>
      <c r="E25" s="229"/>
      <c r="F25" s="305" t="s">
        <v>54</v>
      </c>
      <c r="G25" s="224"/>
      <c r="H25" s="306" t="s">
        <v>499</v>
      </c>
      <c r="I25" s="224"/>
      <c r="J25" s="511"/>
      <c r="K25" s="224"/>
      <c r="L25" s="381"/>
      <c r="M25" s="224"/>
      <c r="N25" s="238"/>
      <c r="O25" s="224"/>
      <c r="P25" s="238"/>
      <c r="Q25" s="224"/>
      <c r="R25" s="238"/>
      <c r="S25" s="224"/>
    </row>
    <row r="26" spans="1:19" s="243" customFormat="1" x14ac:dyDescent="0.2">
      <c r="A26" s="228"/>
      <c r="B26" s="313" t="s">
        <v>515</v>
      </c>
      <c r="C26" s="319" t="s">
        <v>516</v>
      </c>
      <c r="D26" s="316">
        <v>170844</v>
      </c>
      <c r="E26" s="229"/>
      <c r="F26" s="305" t="s">
        <v>508</v>
      </c>
      <c r="G26" s="224"/>
      <c r="H26" s="306" t="s">
        <v>499</v>
      </c>
      <c r="I26" s="224"/>
      <c r="J26" s="511"/>
      <c r="K26" s="224"/>
      <c r="L26" s="381"/>
      <c r="M26" s="224"/>
      <c r="N26" s="238"/>
      <c r="O26" s="224"/>
      <c r="P26" s="238"/>
      <c r="Q26" s="224"/>
      <c r="R26" s="238"/>
      <c r="S26" s="224"/>
    </row>
    <row r="27" spans="1:19" s="243" customFormat="1" x14ac:dyDescent="0.2">
      <c r="A27" s="245"/>
      <c r="B27" s="314" t="s">
        <v>517</v>
      </c>
      <c r="C27" s="319" t="s">
        <v>518</v>
      </c>
      <c r="D27" s="316">
        <v>6548307343</v>
      </c>
      <c r="E27" s="246"/>
      <c r="F27" s="305" t="s">
        <v>54</v>
      </c>
      <c r="G27" s="224"/>
      <c r="H27" s="306" t="s">
        <v>499</v>
      </c>
      <c r="I27" s="224"/>
      <c r="J27" s="512"/>
      <c r="K27" s="224"/>
      <c r="L27" s="381"/>
      <c r="M27" s="224"/>
      <c r="N27" s="238"/>
      <c r="O27" s="224"/>
      <c r="P27" s="238"/>
      <c r="Q27" s="224"/>
      <c r="R27" s="238"/>
      <c r="S27" s="224"/>
    </row>
    <row r="28" spans="1:19" x14ac:dyDescent="0.2">
      <c r="B28" s="313" t="s">
        <v>519</v>
      </c>
      <c r="C28" s="319" t="s">
        <v>520</v>
      </c>
      <c r="D28" s="316">
        <v>3206280</v>
      </c>
      <c r="F28" s="305" t="s">
        <v>508</v>
      </c>
      <c r="H28" s="306" t="s">
        <v>499</v>
      </c>
      <c r="J28" s="513"/>
      <c r="L28" s="381"/>
      <c r="N28" s="238"/>
      <c r="P28" s="238"/>
      <c r="R28" s="238"/>
    </row>
    <row r="29" spans="1:19" x14ac:dyDescent="0.2">
      <c r="B29" s="314" t="s">
        <v>521</v>
      </c>
      <c r="C29" s="319" t="s">
        <v>522</v>
      </c>
      <c r="D29" s="316">
        <v>26365951784</v>
      </c>
      <c r="F29" s="305" t="s">
        <v>54</v>
      </c>
      <c r="H29" s="306" t="s">
        <v>499</v>
      </c>
      <c r="J29" s="511"/>
      <c r="L29" s="381"/>
      <c r="N29" s="238"/>
      <c r="P29" s="238"/>
      <c r="R29" s="238"/>
    </row>
    <row r="30" spans="1:19" x14ac:dyDescent="0.2">
      <c r="B30" s="313" t="s">
        <v>512</v>
      </c>
      <c r="C30" s="319" t="s">
        <v>523</v>
      </c>
      <c r="D30" s="316">
        <v>172628</v>
      </c>
      <c r="F30" s="305" t="s">
        <v>508</v>
      </c>
      <c r="H30" s="306" t="s">
        <v>499</v>
      </c>
      <c r="J30" s="511"/>
      <c r="L30" s="381"/>
      <c r="N30" s="238"/>
      <c r="P30" s="238"/>
      <c r="R30" s="238"/>
    </row>
    <row r="31" spans="1:19" x14ac:dyDescent="0.2">
      <c r="B31" s="314" t="str">
        <f>LEFT(B30,SEARCH(",",B30))&amp;" valeur"</f>
        <v>Autres (2617), valeur</v>
      </c>
      <c r="C31" s="319" t="s">
        <v>524</v>
      </c>
      <c r="D31" s="316">
        <v>38068540509</v>
      </c>
      <c r="F31" s="305" t="s">
        <v>54</v>
      </c>
      <c r="H31" s="306" t="s">
        <v>499</v>
      </c>
      <c r="J31" s="511"/>
      <c r="L31" s="381"/>
      <c r="N31" s="238"/>
      <c r="P31" s="238"/>
      <c r="R31" s="238"/>
    </row>
    <row r="32" spans="1:19" x14ac:dyDescent="0.2">
      <c r="B32" s="313" t="s">
        <v>525</v>
      </c>
      <c r="C32" s="319" t="s">
        <v>526</v>
      </c>
      <c r="D32" s="316">
        <v>139552</v>
      </c>
      <c r="F32" s="305" t="s">
        <v>508</v>
      </c>
      <c r="H32" s="306" t="s">
        <v>499</v>
      </c>
      <c r="J32" s="511"/>
      <c r="L32" s="381"/>
      <c r="N32" s="238"/>
      <c r="P32" s="238"/>
      <c r="R32" s="238"/>
    </row>
    <row r="33" spans="2:18" x14ac:dyDescent="0.2">
      <c r="B33" s="314" t="str">
        <f>LEFT(B32,SEARCH(",",B32))&amp;" valeur"</f>
        <v>Fer (2601), valeur</v>
      </c>
      <c r="C33" s="319" t="s">
        <v>527</v>
      </c>
      <c r="D33" s="316">
        <v>407897060</v>
      </c>
      <c r="F33" s="305" t="s">
        <v>54</v>
      </c>
      <c r="H33" s="306" t="s">
        <v>499</v>
      </c>
      <c r="J33" s="511"/>
      <c r="L33" s="381"/>
      <c r="N33" s="238"/>
      <c r="P33" s="238"/>
      <c r="R33" s="238"/>
    </row>
    <row r="34" spans="2:18" x14ac:dyDescent="0.2">
      <c r="B34" s="313" t="s">
        <v>528</v>
      </c>
      <c r="C34" s="319" t="s">
        <v>529</v>
      </c>
      <c r="D34" s="316">
        <v>6516</v>
      </c>
      <c r="F34" s="305" t="s">
        <v>508</v>
      </c>
      <c r="H34" s="306" t="s">
        <v>499</v>
      </c>
      <c r="J34" s="511"/>
      <c r="L34" s="381"/>
      <c r="N34" s="238"/>
      <c r="P34" s="238"/>
      <c r="R34" s="238"/>
    </row>
    <row r="35" spans="2:18" x14ac:dyDescent="0.2">
      <c r="B35" s="314" t="str">
        <f>LEFT(B34,SEARCH(",",B34))&amp;" valeur"</f>
        <v>Titane (2614), valeur</v>
      </c>
      <c r="C35" s="319" t="s">
        <v>530</v>
      </c>
      <c r="D35" s="316">
        <v>2584932390</v>
      </c>
      <c r="F35" s="305" t="s">
        <v>54</v>
      </c>
      <c r="H35" s="306" t="s">
        <v>499</v>
      </c>
      <c r="J35" s="511"/>
      <c r="L35" s="381"/>
      <c r="N35" s="238"/>
      <c r="P35" s="238"/>
      <c r="R35" s="238"/>
    </row>
    <row r="36" spans="2:18" x14ac:dyDescent="0.2">
      <c r="B36" s="313" t="s">
        <v>512</v>
      </c>
      <c r="C36" s="319" t="s">
        <v>531</v>
      </c>
      <c r="D36" s="316">
        <v>1617455</v>
      </c>
      <c r="F36" s="305" t="s">
        <v>508</v>
      </c>
      <c r="H36" s="306" t="s">
        <v>499</v>
      </c>
      <c r="J36" s="511"/>
      <c r="L36" s="381"/>
      <c r="N36" s="238"/>
      <c r="P36" s="238"/>
      <c r="R36" s="238"/>
    </row>
    <row r="37" spans="2:18" x14ac:dyDescent="0.2">
      <c r="B37" s="314" t="str">
        <f>LEFT(B36,SEARCH(",",B36))&amp;" valeur"</f>
        <v>Autres (2617), valeur</v>
      </c>
      <c r="C37" s="319" t="s">
        <v>532</v>
      </c>
      <c r="D37" s="316">
        <v>3550313725</v>
      </c>
      <c r="F37" s="305" t="s">
        <v>54</v>
      </c>
      <c r="H37" s="306" t="s">
        <v>499</v>
      </c>
      <c r="J37" s="511"/>
      <c r="L37" s="381"/>
      <c r="N37" s="238"/>
      <c r="P37" s="238"/>
      <c r="R37" s="238"/>
    </row>
    <row r="38" spans="2:18" x14ac:dyDescent="0.2">
      <c r="B38" s="313" t="s">
        <v>512</v>
      </c>
      <c r="C38" s="319" t="s">
        <v>533</v>
      </c>
      <c r="D38" s="316">
        <v>22314</v>
      </c>
      <c r="F38" s="305" t="s">
        <v>508</v>
      </c>
      <c r="H38" s="306" t="s">
        <v>499</v>
      </c>
      <c r="J38" s="511"/>
      <c r="L38" s="381"/>
      <c r="N38" s="238"/>
      <c r="P38" s="238"/>
      <c r="R38" s="238"/>
    </row>
    <row r="39" spans="2:18" x14ac:dyDescent="0.2">
      <c r="B39" s="314" t="str">
        <f>LEFT(B38,SEARCH(",",B38))&amp;" valeur"</f>
        <v>Autres (2617), valeur</v>
      </c>
      <c r="C39" s="319" t="s">
        <v>534</v>
      </c>
      <c r="D39" s="316">
        <v>5038682107</v>
      </c>
      <c r="F39" s="305" t="s">
        <v>54</v>
      </c>
      <c r="H39" s="306" t="s">
        <v>499</v>
      </c>
      <c r="J39" s="511"/>
      <c r="L39" s="381"/>
      <c r="N39" s="238"/>
      <c r="P39" s="238"/>
      <c r="R39" s="238"/>
    </row>
    <row r="40" spans="2:18" x14ac:dyDescent="0.2">
      <c r="B40" s="313" t="s">
        <v>528</v>
      </c>
      <c r="C40" s="319" t="s">
        <v>535</v>
      </c>
      <c r="D40" s="316">
        <v>3615</v>
      </c>
      <c r="F40" s="305" t="s">
        <v>508</v>
      </c>
      <c r="H40" s="306" t="s">
        <v>499</v>
      </c>
      <c r="J40" s="511"/>
      <c r="L40" s="381"/>
      <c r="N40" s="238"/>
      <c r="P40" s="238"/>
      <c r="R40" s="238"/>
    </row>
    <row r="41" spans="2:18" x14ac:dyDescent="0.2">
      <c r="B41" s="314" t="str">
        <f>LEFT(B40,SEARCH(",",B40))&amp;" valeur"</f>
        <v>Titane (2614), valeur</v>
      </c>
      <c r="C41" s="319" t="s">
        <v>536</v>
      </c>
      <c r="D41" s="316">
        <v>2315596245</v>
      </c>
      <c r="F41" s="305" t="s">
        <v>54</v>
      </c>
      <c r="H41" s="306" t="s">
        <v>499</v>
      </c>
      <c r="J41" s="511"/>
      <c r="L41" s="381"/>
      <c r="N41" s="238"/>
      <c r="P41" s="238"/>
      <c r="R41" s="238"/>
    </row>
    <row r="42" spans="2:18" ht="30" x14ac:dyDescent="0.2">
      <c r="B42" s="313" t="s">
        <v>537</v>
      </c>
      <c r="C42" s="319" t="s">
        <v>538</v>
      </c>
      <c r="D42" s="316">
        <v>36805</v>
      </c>
      <c r="F42" s="305" t="s">
        <v>508</v>
      </c>
      <c r="H42" s="306" t="s">
        <v>499</v>
      </c>
      <c r="J42" s="511"/>
      <c r="L42" s="381"/>
      <c r="N42" s="238"/>
      <c r="P42" s="238"/>
      <c r="R42" s="238"/>
    </row>
    <row r="43" spans="2:18" ht="30" x14ac:dyDescent="0.2">
      <c r="B43" s="314" t="s">
        <v>539</v>
      </c>
      <c r="C43" s="319" t="s">
        <v>540</v>
      </c>
      <c r="D43" s="316">
        <v>33962377110</v>
      </c>
      <c r="F43" s="305" t="s">
        <v>54</v>
      </c>
      <c r="H43" s="306" t="s">
        <v>499</v>
      </c>
      <c r="J43" s="511"/>
      <c r="L43" s="381"/>
      <c r="N43" s="238"/>
      <c r="P43" s="238"/>
      <c r="R43" s="238"/>
    </row>
    <row r="44" spans="2:18" ht="30" x14ac:dyDescent="0.2">
      <c r="B44" s="313" t="s">
        <v>537</v>
      </c>
      <c r="C44" s="319" t="s">
        <v>541</v>
      </c>
      <c r="D44" s="316">
        <v>21628</v>
      </c>
      <c r="F44" s="305" t="s">
        <v>508</v>
      </c>
      <c r="H44" s="306" t="s">
        <v>499</v>
      </c>
      <c r="J44" s="511"/>
      <c r="L44" s="381"/>
      <c r="N44" s="238"/>
      <c r="P44" s="238"/>
      <c r="R44" s="238"/>
    </row>
    <row r="45" spans="2:18" ht="30" x14ac:dyDescent="0.2">
      <c r="B45" s="314" t="s">
        <v>539</v>
      </c>
      <c r="C45" s="319" t="s">
        <v>542</v>
      </c>
      <c r="D45" s="316">
        <v>18753846435</v>
      </c>
      <c r="F45" s="305" t="s">
        <v>54</v>
      </c>
      <c r="H45" s="306" t="s">
        <v>499</v>
      </c>
      <c r="J45" s="512"/>
      <c r="L45" s="381"/>
      <c r="N45" s="238"/>
      <c r="P45" s="238"/>
      <c r="R45" s="238"/>
    </row>
    <row r="46" spans="2:18" x14ac:dyDescent="0.2">
      <c r="B46" s="313" t="s">
        <v>528</v>
      </c>
      <c r="C46" s="319" t="s">
        <v>543</v>
      </c>
      <c r="D46" s="316">
        <v>325017</v>
      </c>
      <c r="F46" s="305" t="s">
        <v>508</v>
      </c>
      <c r="H46" s="306" t="s">
        <v>499</v>
      </c>
      <c r="J46" s="513"/>
      <c r="L46" s="381"/>
      <c r="N46" s="238"/>
      <c r="P46" s="238"/>
      <c r="R46" s="238"/>
    </row>
    <row r="47" spans="2:18" x14ac:dyDescent="0.2">
      <c r="B47" s="314" t="str">
        <f>LEFT(B46,SEARCH(",",B46))&amp;" valeur"</f>
        <v>Titane (2614), valeur</v>
      </c>
      <c r="C47" s="319" t="s">
        <v>544</v>
      </c>
      <c r="D47" s="316">
        <v>29805697839</v>
      </c>
      <c r="F47" s="305" t="s">
        <v>54</v>
      </c>
      <c r="H47" s="306" t="s">
        <v>499</v>
      </c>
      <c r="J47" s="511"/>
      <c r="L47" s="381"/>
      <c r="N47" s="238"/>
      <c r="P47" s="238"/>
      <c r="R47" s="238"/>
    </row>
    <row r="48" spans="2:18" x14ac:dyDescent="0.2">
      <c r="B48" s="313" t="s">
        <v>528</v>
      </c>
      <c r="C48" s="319" t="s">
        <v>545</v>
      </c>
      <c r="D48" s="316">
        <v>36119</v>
      </c>
      <c r="F48" s="305" t="s">
        <v>508</v>
      </c>
      <c r="H48" s="306" t="s">
        <v>499</v>
      </c>
      <c r="J48" s="511"/>
      <c r="L48" s="381"/>
      <c r="N48" s="238"/>
      <c r="P48" s="238"/>
      <c r="R48" s="238"/>
    </row>
    <row r="49" spans="2:18" x14ac:dyDescent="0.2">
      <c r="B49" s="314" t="str">
        <f>LEFT(B48,SEARCH(",",B48))&amp;" valeur"</f>
        <v>Titane (2614), valeur</v>
      </c>
      <c r="C49" s="319" t="s">
        <v>546</v>
      </c>
      <c r="D49" s="316">
        <v>4178637419</v>
      </c>
      <c r="F49" s="305" t="s">
        <v>54</v>
      </c>
      <c r="H49" s="306" t="s">
        <v>499</v>
      </c>
      <c r="J49" s="511"/>
      <c r="L49" s="381"/>
      <c r="N49" s="238"/>
      <c r="P49" s="238"/>
      <c r="R49" s="238"/>
    </row>
    <row r="50" spans="2:18" x14ac:dyDescent="0.2">
      <c r="B50" s="313" t="s">
        <v>528</v>
      </c>
      <c r="C50" s="319" t="s">
        <v>547</v>
      </c>
      <c r="D50" s="316">
        <v>130468</v>
      </c>
      <c r="F50" s="305" t="s">
        <v>508</v>
      </c>
      <c r="H50" s="306" t="s">
        <v>499</v>
      </c>
      <c r="J50" s="511"/>
      <c r="L50" s="381"/>
      <c r="N50" s="238"/>
      <c r="P50" s="238"/>
      <c r="R50" s="238"/>
    </row>
    <row r="51" spans="2:18" x14ac:dyDescent="0.2">
      <c r="B51" s="315" t="str">
        <f>LEFT(B50,SEARCH(",",B50))&amp;" valeur"</f>
        <v>Titane (2614), valeur</v>
      </c>
      <c r="C51" s="320" t="s">
        <v>548</v>
      </c>
      <c r="D51" s="317">
        <v>14928950686</v>
      </c>
      <c r="F51" s="318" t="s">
        <v>54</v>
      </c>
      <c r="H51" s="306" t="s">
        <v>499</v>
      </c>
      <c r="J51" s="511"/>
      <c r="L51" s="381"/>
      <c r="N51" s="238"/>
      <c r="P51" s="238"/>
      <c r="R51" s="238"/>
    </row>
    <row r="52" spans="2:18" x14ac:dyDescent="0.2">
      <c r="J52" s="511"/>
    </row>
    <row r="53" spans="2:18" x14ac:dyDescent="0.2">
      <c r="J53" s="511"/>
    </row>
    <row r="54" spans="2:18" x14ac:dyDescent="0.2">
      <c r="J54" s="511"/>
    </row>
    <row r="55" spans="2:18" x14ac:dyDescent="0.2">
      <c r="J55" s="511"/>
    </row>
    <row r="56" spans="2:18" x14ac:dyDescent="0.2">
      <c r="J56" s="511"/>
    </row>
    <row r="57" spans="2:18" x14ac:dyDescent="0.2">
      <c r="J57" s="511"/>
    </row>
    <row r="58" spans="2:18" x14ac:dyDescent="0.2">
      <c r="J58" s="511"/>
    </row>
    <row r="59" spans="2:18" x14ac:dyDescent="0.2">
      <c r="J59" s="511"/>
    </row>
    <row r="60" spans="2:18" x14ac:dyDescent="0.2">
      <c r="J60" s="511"/>
    </row>
    <row r="61" spans="2:18" x14ac:dyDescent="0.2">
      <c r="J61" s="511"/>
    </row>
    <row r="62" spans="2:18" x14ac:dyDescent="0.2">
      <c r="J62" s="511"/>
    </row>
    <row r="63" spans="2:18" x14ac:dyDescent="0.2">
      <c r="J63" s="512"/>
    </row>
  </sheetData>
  <mergeCells count="3">
    <mergeCell ref="J10:J27"/>
    <mergeCell ref="J28:J45"/>
    <mergeCell ref="J46:J63"/>
  </mergeCells>
  <dataValidations count="2">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12:D51" xr:uid="{00000000-0002-0000-0900-000000000000}">
      <formula1>0</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12 F14 F16 F18 F20 F22 F24 F44 F38 F26 F28 F30 F32 F34 F36 F46 F48 F50 F40 F42" xr:uid="{00000000-0002-0000-0900-000001000000}">
      <formula1>"&lt;Selectionner unité&gt;,Sm3,Sm3 o.e.,Barils,Tonnes,oz,carats,Scf"</formula1>
    </dataValidation>
  </dataValidations>
  <hyperlinks>
    <hyperlink ref="B9" r:id="rId1" xr:uid="{00000000-0004-0000-0900-000000000000}"/>
    <hyperlink ref="F10" r:id="rId2" xr:uid="{00000000-0004-0000-0900-000001000000}"/>
  </hyperlinks>
  <pageMargins left="0.23622047244094491" right="0.23622047244094491" top="0.74803149606299213" bottom="0.74803149606299213" header="0.31496062992125984" footer="0.31496062992125984"/>
  <pageSetup paperSize="8" scale="95" fitToHeight="2" orientation="landscape" r:id="rId3"/>
  <extLst>
    <ext xmlns:x14="http://schemas.microsoft.com/office/spreadsheetml/2009/9/main" uri="{CCE6A557-97BC-4b89-ADB6-D9C93CAAB3DF}">
      <x14:dataValidations xmlns:xm="http://schemas.microsoft.com/office/excel/2006/main" count="2">
        <x14:dataValidation type="list" showInputMessage="1" showErrorMessage="1" errorTitle="Matière première non-reconnue" error="Veuillez sélectionner une matière première parmi la liste des matières premières du menu déroulant" promptTitle="Veuillez sélectionner la matière" prompt="Veuillez sélectionner la matière première dans le menu déroulant" xr:uid="{00000000-0002-0000-0900-000002000000}">
          <x14:formula1>
            <xm:f>'https://extractives.sharepoint.com/Users/alexgordy/Downloads/[en_eiti_summary_data_template_2.0_1 (1).xlsx]Listes'!#REF!</xm:f>
          </x14:formula1>
          <xm:sqref>B14 B16 B18 B12 B22 B26 B38 B20 B24 B28 B30 B32 B34 B36 B48 B46 B50 B40 B42 B44</xm:sqref>
        </x14:dataValidation>
        <x14:dataValidation type="list" operator="equal" showInputMessage="1" showErrorMessage="1" errorTitle="Saisie erronée" error="Entrée non-valide" promptTitle="Veuillez indiquer la devise" prompt="Saisissez les 3 lettres du code-devise de l’ISO." xr:uid="{00000000-0002-0000-0900-000003000000}">
          <x14:formula1>
            <xm:f>'https://extractives.sharepoint.com/Users/alexgordy/Downloads/[en_eiti_summary_data_template_2.0_1 (1).xlsx]Listes'!#REF!</xm:f>
          </x14:formula1>
          <xm:sqref>F15 F13 F17 F19 F21 F49 F43 F51 F23 F25 F27 F29 F31 F33 F35 F45 F47 F37 F39 F41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KJ27"/>
  <sheetViews>
    <sheetView topLeftCell="A7" zoomScale="60" zoomScaleNormal="60" workbookViewId="0">
      <selection activeCell="L10" sqref="L10"/>
    </sheetView>
  </sheetViews>
  <sheetFormatPr baseColWidth="10" defaultColWidth="10.5" defaultRowHeight="16" x14ac:dyDescent="0.2"/>
  <cols>
    <col min="1" max="1" width="15" style="224" customWidth="1"/>
    <col min="2" max="2" width="30.33203125" style="251" customWidth="1"/>
    <col min="3" max="3" width="4.83203125" style="224" customWidth="1"/>
    <col min="4" max="4" width="33" style="224" customWidth="1"/>
    <col min="5" max="5" width="4.83203125" style="224" customWidth="1"/>
    <col min="6" max="6" width="18" style="224" customWidth="1"/>
    <col min="7" max="7" width="3" style="224" customWidth="1"/>
    <col min="8" max="8" width="22.5" style="224" customWidth="1"/>
    <col min="9" max="9" width="3" style="224" customWidth="1"/>
    <col min="10" max="10" width="39.5" style="224" customWidth="1"/>
    <col min="11" max="11" width="3" style="224" customWidth="1"/>
    <col min="12" max="12" width="39.5" style="374" customWidth="1"/>
    <col min="13" max="13" width="3" style="224" customWidth="1"/>
    <col min="14" max="14" width="39.5" style="224" customWidth="1"/>
    <col min="15" max="15" width="3" style="224" customWidth="1"/>
    <col min="16" max="16" width="39.5" style="224" customWidth="1"/>
    <col min="17" max="17" width="3" style="224" customWidth="1"/>
    <col min="18" max="18" width="39.5" style="224" customWidth="1"/>
    <col min="19" max="19" width="3" style="224" customWidth="1"/>
    <col min="20" max="16384" width="10.5" style="224"/>
  </cols>
  <sheetData>
    <row r="1" spans="1:296" ht="25" x14ac:dyDescent="0.25">
      <c r="A1" s="216" t="s">
        <v>549</v>
      </c>
    </row>
    <row r="3" spans="1:296" s="22" customFormat="1" ht="150" x14ac:dyDescent="0.2">
      <c r="A3" s="29" t="s">
        <v>550</v>
      </c>
      <c r="B3" s="405" t="s">
        <v>551</v>
      </c>
      <c r="C3" s="21"/>
      <c r="D3" s="247" t="s">
        <v>552</v>
      </c>
      <c r="E3" s="23"/>
      <c r="F3" s="24"/>
      <c r="G3" s="23"/>
      <c r="H3" s="24"/>
      <c r="I3" s="23"/>
      <c r="J3" s="237"/>
      <c r="L3" s="381" t="s">
        <v>1306</v>
      </c>
      <c r="N3" s="238"/>
      <c r="P3" s="238"/>
      <c r="R3" s="238"/>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row>
    <row r="4" spans="1:296" s="5" customFormat="1" ht="18" x14ac:dyDescent="0.2">
      <c r="B4" s="3"/>
      <c r="C4" s="2"/>
      <c r="D4" s="3"/>
      <c r="E4" s="2"/>
      <c r="F4" s="3"/>
      <c r="G4" s="2"/>
      <c r="H4" s="3"/>
      <c r="I4" s="2"/>
      <c r="J4" s="4"/>
      <c r="L4" s="38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row>
    <row r="5" spans="1:296" s="136" customFormat="1" ht="85" x14ac:dyDescent="0.2">
      <c r="A5" s="137"/>
      <c r="B5" s="290" t="s">
        <v>118</v>
      </c>
      <c r="C5" s="137"/>
      <c r="D5" s="276" t="s">
        <v>119</v>
      </c>
      <c r="E5" s="277"/>
      <c r="F5" s="276" t="s">
        <v>120</v>
      </c>
      <c r="G5" s="277"/>
      <c r="H5" s="276" t="s">
        <v>121</v>
      </c>
      <c r="I5" s="275"/>
      <c r="J5" s="278" t="s">
        <v>122</v>
      </c>
      <c r="K5" s="288"/>
      <c r="L5" s="289" t="s">
        <v>123</v>
      </c>
      <c r="M5" s="288"/>
      <c r="N5" s="289" t="s">
        <v>124</v>
      </c>
      <c r="O5" s="288"/>
      <c r="P5" s="289" t="s">
        <v>125</v>
      </c>
      <c r="Q5" s="288"/>
      <c r="R5" s="289" t="s">
        <v>129</v>
      </c>
      <c r="S5" s="288"/>
    </row>
    <row r="6" spans="1:296" s="5" customFormat="1" ht="18" x14ac:dyDescent="0.2">
      <c r="B6" s="3"/>
      <c r="C6" s="2"/>
      <c r="D6" s="3"/>
      <c r="E6" s="2"/>
      <c r="F6" s="3"/>
      <c r="G6" s="2"/>
      <c r="H6" s="3"/>
      <c r="I6" s="2"/>
      <c r="J6" s="4"/>
      <c r="L6" s="382"/>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row>
    <row r="7" spans="1:296" s="22" customFormat="1" ht="30" x14ac:dyDescent="0.2">
      <c r="A7" s="29" t="s">
        <v>180</v>
      </c>
      <c r="B7" s="405" t="s">
        <v>553</v>
      </c>
      <c r="C7" s="21"/>
      <c r="D7" s="7" t="s">
        <v>310</v>
      </c>
      <c r="E7" s="21"/>
      <c r="F7" s="30"/>
      <c r="G7" s="21"/>
      <c r="H7" s="30"/>
      <c r="I7" s="21"/>
      <c r="J7" s="248"/>
    </row>
    <row r="8" spans="1:296" s="5" customFormat="1" ht="18" x14ac:dyDescent="0.2">
      <c r="B8" s="3"/>
      <c r="C8" s="2"/>
      <c r="D8" s="3"/>
      <c r="E8" s="2"/>
      <c r="F8" s="3"/>
      <c r="G8" s="2"/>
      <c r="H8" s="3"/>
      <c r="I8" s="2"/>
      <c r="J8" s="4"/>
      <c r="L8" s="382"/>
      <c r="N8" s="4"/>
      <c r="P8" s="4"/>
      <c r="R8" s="4"/>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row>
    <row r="9" spans="1:296" s="243" customFormat="1" ht="15" x14ac:dyDescent="0.2">
      <c r="A9" s="239"/>
      <c r="B9" s="19" t="s">
        <v>495</v>
      </c>
      <c r="C9" s="240"/>
      <c r="D9" s="249"/>
      <c r="E9" s="240"/>
      <c r="F9" s="249"/>
      <c r="G9" s="241"/>
      <c r="H9" s="249"/>
      <c r="I9" s="241"/>
      <c r="J9" s="250"/>
      <c r="K9" s="242"/>
      <c r="L9" s="383"/>
      <c r="M9" s="242"/>
      <c r="N9" s="250"/>
      <c r="O9" s="242"/>
      <c r="P9" s="250"/>
      <c r="Q9" s="242"/>
      <c r="R9" s="250"/>
      <c r="S9" s="242"/>
    </row>
    <row r="10" spans="1:296" s="243" customFormat="1" ht="210" x14ac:dyDescent="0.2">
      <c r="A10" s="239"/>
      <c r="B10" s="16" t="s">
        <v>555</v>
      </c>
      <c r="C10" s="240"/>
      <c r="D10" s="8" t="s">
        <v>227</v>
      </c>
      <c r="E10" s="240"/>
      <c r="F10" s="304" t="s">
        <v>556</v>
      </c>
      <c r="G10" s="2"/>
      <c r="H10" s="306" t="s">
        <v>557</v>
      </c>
      <c r="I10" s="2"/>
      <c r="J10" s="514"/>
      <c r="K10" s="5"/>
      <c r="L10" s="381" t="s">
        <v>558</v>
      </c>
      <c r="M10" s="5"/>
      <c r="N10" s="238"/>
      <c r="O10" s="5"/>
      <c r="P10" s="238"/>
      <c r="Q10" s="5"/>
      <c r="R10" s="238"/>
      <c r="S10" s="5"/>
    </row>
    <row r="11" spans="1:296" s="243" customFormat="1" ht="150" x14ac:dyDescent="0.2">
      <c r="A11" s="228"/>
      <c r="B11" s="17" t="s">
        <v>559</v>
      </c>
      <c r="C11" s="229"/>
      <c r="D11" s="10" t="s">
        <v>227</v>
      </c>
      <c r="E11" s="229"/>
      <c r="F11" s="304" t="s">
        <v>556</v>
      </c>
      <c r="G11" s="23"/>
      <c r="H11" s="306" t="s">
        <v>557</v>
      </c>
      <c r="I11" s="23"/>
      <c r="J11" s="511"/>
      <c r="K11" s="22"/>
      <c r="L11" s="381" t="s">
        <v>560</v>
      </c>
      <c r="M11" s="22"/>
      <c r="N11" s="238"/>
      <c r="O11" s="22"/>
      <c r="P11" s="238"/>
      <c r="Q11" s="22"/>
      <c r="R11" s="238"/>
      <c r="S11" s="22"/>
    </row>
    <row r="12" spans="1:296" s="243" customFormat="1" ht="30" x14ac:dyDescent="0.2">
      <c r="A12" s="228"/>
      <c r="B12" s="313" t="s">
        <v>561</v>
      </c>
      <c r="C12" s="229"/>
      <c r="D12" s="321">
        <v>64610.228999999999</v>
      </c>
      <c r="E12" s="229"/>
      <c r="F12" s="305" t="s">
        <v>508</v>
      </c>
      <c r="G12" s="2"/>
      <c r="H12" s="306" t="s">
        <v>557</v>
      </c>
      <c r="I12" s="2"/>
      <c r="J12" s="511"/>
      <c r="K12" s="5"/>
      <c r="L12" s="381"/>
      <c r="M12" s="5"/>
      <c r="N12" s="238"/>
      <c r="O12" s="5"/>
      <c r="P12" s="238"/>
      <c r="Q12" s="5"/>
      <c r="R12" s="238"/>
      <c r="S12" s="5"/>
    </row>
    <row r="13" spans="1:296" s="243" customFormat="1" ht="30" x14ac:dyDescent="0.2">
      <c r="A13" s="228"/>
      <c r="B13" s="314" t="str">
        <f>LEFT(B12,SEARCH(",",B12))&amp;" valeur"</f>
        <v>Cailloux (2517), valeur</v>
      </c>
      <c r="C13" s="229"/>
      <c r="D13" s="321">
        <v>534427067</v>
      </c>
      <c r="E13" s="229"/>
      <c r="F13" s="305" t="s">
        <v>54</v>
      </c>
      <c r="G13" s="241"/>
      <c r="H13" s="306" t="s">
        <v>557</v>
      </c>
      <c r="I13" s="241"/>
      <c r="J13" s="511"/>
      <c r="K13" s="242"/>
      <c r="L13" s="381"/>
      <c r="M13" s="242"/>
      <c r="N13" s="238"/>
      <c r="O13" s="242"/>
      <c r="P13" s="238"/>
      <c r="Q13" s="242"/>
      <c r="R13" s="238"/>
      <c r="S13" s="242"/>
    </row>
    <row r="14" spans="1:296" s="243" customFormat="1" ht="30" x14ac:dyDescent="0.2">
      <c r="A14" s="228"/>
      <c r="B14" s="313" t="s">
        <v>562</v>
      </c>
      <c r="C14" s="229"/>
      <c r="D14" s="321">
        <v>1753815.07</v>
      </c>
      <c r="E14" s="229"/>
      <c r="F14" s="305" t="s">
        <v>508</v>
      </c>
      <c r="G14" s="244"/>
      <c r="H14" s="306" t="s">
        <v>557</v>
      </c>
      <c r="I14" s="244"/>
      <c r="J14" s="511"/>
      <c r="K14" s="242"/>
      <c r="L14" s="381"/>
      <c r="M14" s="242"/>
      <c r="N14" s="238"/>
      <c r="O14" s="242"/>
      <c r="P14" s="238"/>
      <c r="Q14" s="242"/>
      <c r="R14" s="238"/>
      <c r="S14" s="242"/>
    </row>
    <row r="15" spans="1:296" s="243" customFormat="1" ht="30" x14ac:dyDescent="0.2">
      <c r="A15" s="228"/>
      <c r="B15" s="314" t="str">
        <f>LEFT(B14,SEARCH(",",B14))&amp;" valeur"</f>
        <v>Ciment Portland (2523), valeur</v>
      </c>
      <c r="C15" s="229"/>
      <c r="D15" s="321">
        <v>73680501643</v>
      </c>
      <c r="E15" s="229"/>
      <c r="F15" s="305" t="s">
        <v>54</v>
      </c>
      <c r="G15" s="244"/>
      <c r="H15" s="306" t="s">
        <v>557</v>
      </c>
      <c r="I15" s="244"/>
      <c r="J15" s="511"/>
      <c r="K15" s="242"/>
      <c r="L15" s="381"/>
      <c r="M15" s="242"/>
      <c r="N15" s="238"/>
      <c r="O15" s="242"/>
      <c r="P15" s="238"/>
      <c r="Q15" s="242"/>
      <c r="R15" s="238"/>
      <c r="S15" s="242"/>
    </row>
    <row r="16" spans="1:296" s="243" customFormat="1" ht="30" x14ac:dyDescent="0.2">
      <c r="A16" s="228"/>
      <c r="B16" s="313" t="s">
        <v>503</v>
      </c>
      <c r="C16" s="229"/>
      <c r="D16" s="321">
        <v>14.066000000000001</v>
      </c>
      <c r="E16" s="229"/>
      <c r="F16" s="305" t="s">
        <v>508</v>
      </c>
      <c r="G16" s="224"/>
      <c r="H16" s="306" t="s">
        <v>557</v>
      </c>
      <c r="I16" s="224"/>
      <c r="J16" s="511"/>
      <c r="K16" s="224"/>
      <c r="L16" s="381"/>
      <c r="M16" s="224"/>
      <c r="N16" s="238"/>
      <c r="O16" s="224"/>
      <c r="P16" s="238"/>
      <c r="Q16" s="224"/>
      <c r="R16" s="238"/>
      <c r="S16" s="224"/>
    </row>
    <row r="17" spans="1:19" s="243" customFormat="1" ht="30" x14ac:dyDescent="0.2">
      <c r="A17" s="228"/>
      <c r="B17" s="314" t="str">
        <f>LEFT(B16,SEARCH(",",B16))&amp;" valeur"</f>
        <v>Or (7108), valeur</v>
      </c>
      <c r="C17" s="229"/>
      <c r="D17" s="321">
        <v>341738798867</v>
      </c>
      <c r="E17" s="229"/>
      <c r="F17" s="305" t="s">
        <v>54</v>
      </c>
      <c r="G17" s="224"/>
      <c r="H17" s="306" t="s">
        <v>557</v>
      </c>
      <c r="I17" s="224"/>
      <c r="J17" s="511"/>
      <c r="K17" s="224"/>
      <c r="L17" s="381"/>
      <c r="M17" s="224"/>
      <c r="N17" s="238"/>
      <c r="O17" s="224"/>
      <c r="P17" s="238"/>
      <c r="Q17" s="224"/>
      <c r="R17" s="238"/>
      <c r="S17" s="224"/>
    </row>
    <row r="18" spans="1:19" s="243" customFormat="1" ht="30" x14ac:dyDescent="0.2">
      <c r="A18" s="228"/>
      <c r="B18" s="313" t="s">
        <v>507</v>
      </c>
      <c r="C18" s="229"/>
      <c r="D18" s="321">
        <v>587192.31099999999</v>
      </c>
      <c r="E18" s="229"/>
      <c r="F18" s="305" t="s">
        <v>508</v>
      </c>
      <c r="G18" s="224"/>
      <c r="H18" s="306" t="s">
        <v>557</v>
      </c>
      <c r="I18" s="224"/>
      <c r="J18" s="511"/>
      <c r="K18" s="224"/>
      <c r="L18" s="381"/>
      <c r="M18" s="224"/>
      <c r="N18" s="238"/>
      <c r="O18" s="224"/>
      <c r="P18" s="238"/>
      <c r="Q18" s="224"/>
      <c r="R18" s="238"/>
      <c r="S18" s="224"/>
    </row>
    <row r="19" spans="1:19" s="243" customFormat="1" ht="30" x14ac:dyDescent="0.2">
      <c r="A19" s="228"/>
      <c r="B19" s="314" t="str">
        <f>LEFT(B18,SEARCH(",",B18))&amp;" valeur"</f>
        <v>Phosphates de calcium naturels (2510), valeur</v>
      </c>
      <c r="C19" s="229"/>
      <c r="D19" s="321">
        <v>22331055191</v>
      </c>
      <c r="E19" s="229"/>
      <c r="F19" s="305" t="s">
        <v>54</v>
      </c>
      <c r="G19" s="224"/>
      <c r="H19" s="306" t="s">
        <v>557</v>
      </c>
      <c r="I19" s="224"/>
      <c r="J19" s="511"/>
      <c r="K19" s="224"/>
      <c r="L19" s="381"/>
      <c r="M19" s="224"/>
      <c r="N19" s="238"/>
      <c r="O19" s="224"/>
      <c r="P19" s="238"/>
      <c r="Q19" s="224"/>
      <c r="R19" s="238"/>
      <c r="S19" s="224"/>
    </row>
    <row r="20" spans="1:19" s="243" customFormat="1" ht="30" x14ac:dyDescent="0.2">
      <c r="A20" s="228"/>
      <c r="B20" s="313" t="s">
        <v>563</v>
      </c>
      <c r="C20" s="229"/>
      <c r="D20" s="321">
        <v>2.0430000000000001</v>
      </c>
      <c r="E20" s="229"/>
      <c r="F20" s="305" t="s">
        <v>508</v>
      </c>
      <c r="G20" s="224"/>
      <c r="H20" s="306" t="s">
        <v>557</v>
      </c>
      <c r="I20" s="224"/>
      <c r="J20" s="511"/>
      <c r="K20" s="224"/>
      <c r="L20" s="381"/>
      <c r="M20" s="224"/>
      <c r="N20" s="238"/>
      <c r="O20" s="224"/>
      <c r="P20" s="238"/>
      <c r="Q20" s="224"/>
      <c r="R20" s="238"/>
      <c r="S20" s="224"/>
    </row>
    <row r="21" spans="1:19" s="243" customFormat="1" ht="30" x14ac:dyDescent="0.2">
      <c r="A21" s="228"/>
      <c r="B21" s="314" t="str">
        <f>LEFT(B20,SEARCH(",",B20))&amp;" valeur"</f>
        <v>Sables naturels (2505), valeur</v>
      </c>
      <c r="C21" s="229"/>
      <c r="D21" s="321">
        <v>4662145</v>
      </c>
      <c r="E21" s="229"/>
      <c r="F21" s="305" t="s">
        <v>54</v>
      </c>
      <c r="G21" s="224"/>
      <c r="H21" s="306" t="s">
        <v>557</v>
      </c>
      <c r="I21" s="224"/>
      <c r="J21" s="511"/>
      <c r="K21" s="224"/>
      <c r="L21" s="381"/>
      <c r="M21" s="224"/>
      <c r="N21" s="238"/>
      <c r="O21" s="224"/>
      <c r="P21" s="238"/>
      <c r="Q21" s="224"/>
      <c r="R21" s="238"/>
      <c r="S21" s="224"/>
    </row>
    <row r="22" spans="1:19" s="243" customFormat="1" ht="30" x14ac:dyDescent="0.2">
      <c r="A22" s="228"/>
      <c r="B22" s="313" t="s">
        <v>528</v>
      </c>
      <c r="C22" s="229"/>
      <c r="D22" s="321">
        <v>535972.77899999998</v>
      </c>
      <c r="E22" s="229"/>
      <c r="F22" s="305" t="s">
        <v>508</v>
      </c>
      <c r="G22" s="224"/>
      <c r="H22" s="306" t="s">
        <v>557</v>
      </c>
      <c r="I22" s="224"/>
      <c r="J22" s="511"/>
      <c r="K22" s="224"/>
      <c r="L22" s="381"/>
      <c r="M22" s="224"/>
      <c r="N22" s="238"/>
      <c r="O22" s="224"/>
      <c r="P22" s="238"/>
      <c r="Q22" s="224"/>
      <c r="R22" s="238"/>
      <c r="S22" s="224"/>
    </row>
    <row r="23" spans="1:19" s="243" customFormat="1" ht="30" x14ac:dyDescent="0.2">
      <c r="A23" s="228"/>
      <c r="B23" s="314" t="str">
        <f>LEFT(B22,SEARCH(",",B22))&amp;" valeur"</f>
        <v>Titane (2614), valeur</v>
      </c>
      <c r="C23" s="229"/>
      <c r="D23" s="321">
        <v>55322881525</v>
      </c>
      <c r="E23" s="229"/>
      <c r="F23" s="305" t="s">
        <v>54</v>
      </c>
      <c r="G23" s="224"/>
      <c r="H23" s="306" t="s">
        <v>557</v>
      </c>
      <c r="I23" s="224"/>
      <c r="J23" s="511"/>
      <c r="K23" s="224"/>
      <c r="L23" s="381"/>
      <c r="M23" s="224"/>
      <c r="N23" s="238"/>
      <c r="O23" s="224"/>
      <c r="P23" s="238"/>
      <c r="Q23" s="224"/>
      <c r="R23" s="238"/>
      <c r="S23" s="224"/>
    </row>
    <row r="24" spans="1:19" s="243" customFormat="1" ht="30" x14ac:dyDescent="0.2">
      <c r="A24" s="228"/>
      <c r="B24" s="313" t="s">
        <v>519</v>
      </c>
      <c r="C24" s="229"/>
      <c r="D24" s="321">
        <v>300</v>
      </c>
      <c r="E24" s="229"/>
      <c r="F24" s="305" t="s">
        <v>508</v>
      </c>
      <c r="G24" s="224"/>
      <c r="H24" s="306" t="s">
        <v>557</v>
      </c>
      <c r="I24" s="224"/>
      <c r="J24" s="511"/>
      <c r="K24" s="224"/>
      <c r="L24" s="381"/>
      <c r="M24" s="224"/>
      <c r="N24" s="238"/>
      <c r="O24" s="224"/>
      <c r="P24" s="238"/>
      <c r="Q24" s="224"/>
      <c r="R24" s="238"/>
      <c r="S24" s="224"/>
    </row>
    <row r="25" spans="1:19" s="243" customFormat="1" ht="30" x14ac:dyDescent="0.2">
      <c r="A25" s="228"/>
      <c r="B25" s="314" t="s">
        <v>521</v>
      </c>
      <c r="C25" s="229"/>
      <c r="D25" s="321">
        <v>2550000</v>
      </c>
      <c r="E25" s="229"/>
      <c r="F25" s="305" t="s">
        <v>54</v>
      </c>
      <c r="G25" s="224"/>
      <c r="H25" s="306" t="s">
        <v>557</v>
      </c>
      <c r="I25" s="224"/>
      <c r="J25" s="511"/>
      <c r="K25" s="224"/>
      <c r="L25" s="381"/>
      <c r="M25" s="224"/>
      <c r="N25" s="238"/>
      <c r="O25" s="224"/>
      <c r="P25" s="238"/>
      <c r="Q25" s="224"/>
      <c r="R25" s="238"/>
      <c r="S25" s="224"/>
    </row>
    <row r="26" spans="1:19" s="243" customFormat="1" ht="30" x14ac:dyDescent="0.2">
      <c r="A26" s="228"/>
      <c r="B26" s="313" t="s">
        <v>537</v>
      </c>
      <c r="C26" s="229"/>
      <c r="D26" s="321">
        <v>88772.442999999999</v>
      </c>
      <c r="E26" s="229"/>
      <c r="F26" s="305" t="s">
        <v>508</v>
      </c>
      <c r="G26" s="224"/>
      <c r="H26" s="306" t="s">
        <v>557</v>
      </c>
      <c r="I26" s="224"/>
      <c r="J26" s="511"/>
      <c r="K26" s="224"/>
      <c r="L26" s="381"/>
      <c r="M26" s="224"/>
      <c r="N26" s="238"/>
      <c r="O26" s="224"/>
      <c r="P26" s="238"/>
      <c r="Q26" s="224"/>
      <c r="R26" s="238"/>
      <c r="S26" s="224"/>
    </row>
    <row r="27" spans="1:19" s="243" customFormat="1" ht="30" x14ac:dyDescent="0.2">
      <c r="A27" s="245"/>
      <c r="B27" s="315" t="s">
        <v>539</v>
      </c>
      <c r="C27" s="246"/>
      <c r="D27" s="322">
        <v>61251039154</v>
      </c>
      <c r="E27" s="246"/>
      <c r="F27" s="318" t="s">
        <v>54</v>
      </c>
      <c r="G27" s="224"/>
      <c r="H27" s="306" t="s">
        <v>557</v>
      </c>
      <c r="I27" s="224"/>
      <c r="J27" s="512"/>
      <c r="K27" s="224"/>
      <c r="L27" s="381"/>
      <c r="M27" s="224"/>
      <c r="N27" s="238"/>
      <c r="O27" s="224"/>
      <c r="P27" s="238"/>
      <c r="Q27" s="224"/>
      <c r="R27" s="238"/>
      <c r="S27" s="224"/>
    </row>
  </sheetData>
  <mergeCells count="1">
    <mergeCell ref="J10:J27"/>
  </mergeCells>
  <dataValidations disablePrompts="1" count="2">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Matières premières volume/valeur" prompt="Veuillez renseigner le nom de la matière première dans la colonne de gauche, en indiquant s'il s'agit d'un volume ou d'une valeur._x000a__x000a_Veuillez saisir un" sqref="D12:D27" xr:uid="{00000000-0002-0000-0A00-000000000000}">
      <formula1>0</formula1>
    </dataValidation>
    <dataValidation type="list" allowBlank="1" showInputMessage="1" showErrorMessage="1" errorTitle="Unité utilisée erronée" error="Veuillez sélectionner entre barils, Sm3, tonnes, onces (oz) ou carats._x000a__x000a_Si les informations d'origine n'est pas valide, convertir le nombre en unités standard et inclure d’origine dans la section des commentaires." promptTitle="Préciser l’unité de mesure" prompt="Veuillez sélectionner entre barils, Sm3, tonnes, onces (oz) ou carats dans le menu déroulant" sqref="F12 F14 F16 F18 F20 F22 F24 F26" xr:uid="{00000000-0002-0000-0A00-000001000000}">
      <formula1>"&lt;Selectionner unité&gt;,Sm3,Sm3 o.e.,Barils,Tonnes,oz,carats,Scf"</formula1>
    </dataValidation>
  </dataValidations>
  <hyperlinks>
    <hyperlink ref="B9" r:id="rId1" xr:uid="{00000000-0004-0000-0A00-000000000000}"/>
    <hyperlink ref="F10" r:id="rId2" xr:uid="{00000000-0004-0000-0A00-000001000000}"/>
    <hyperlink ref="F11" r:id="rId3" xr:uid="{00000000-0004-0000-0A00-000002000000}"/>
  </hyperlinks>
  <pageMargins left="0.23622047244094491" right="0.23622047244094491" top="0.74803149606299213" bottom="0.74803149606299213" header="0.31496062992125984" footer="0.31496062992125984"/>
  <pageSetup paperSize="8" fitToHeight="2" orientation="landscape" r:id="rId4"/>
  <extLst>
    <ext xmlns:x14="http://schemas.microsoft.com/office/spreadsheetml/2009/9/main" uri="{CCE6A557-97BC-4b89-ADB6-D9C93CAAB3DF}">
      <x14:dataValidations xmlns:xm="http://schemas.microsoft.com/office/excel/2006/main" disablePrompts="1" count="2">
        <x14:dataValidation type="list" showInputMessage="1" showErrorMessage="1" errorTitle="Matière première non-reconnue" error="Veuillez sélectionner une matière première parmi la liste des matières premières du menu déroulant" promptTitle="Veuillez sélectionner la matière" prompt="Veuillez sélectionner la matière première dans le menu déroulant" xr:uid="{00000000-0002-0000-0A00-000002000000}">
          <x14:formula1>
            <xm:f>'https://extractives.sharepoint.com/Users/alexgordy/Library/Containers/com.microsoft.Excel/Data/Documents/C:/Users/alexgordy/Google Drive/VC (drive)/Users/ibrahima/Library/Containers/com.microsoft.Excel/Data/Documents/C:/Users/hp/Documents/Déclarations ITIE 2019/[2019 Senegal Summary Data v2 FR_review@EITI Senegal feedback (1).xlsx]Listes'!#REF!</xm:f>
          </x14:formula1>
          <xm:sqref>B26 B12 B14 B16 B18 B20 B22 B24</xm:sqref>
        </x14:dataValidation>
        <x14:dataValidation type="list" operator="equal" showInputMessage="1" showErrorMessage="1" errorTitle="Saisie erronée" error="Entrée non-valide" promptTitle="Veuillez indiquer la devise" prompt="Saisissez les 3 lettres du code-devise de l’ISO." xr:uid="{00000000-0002-0000-0A00-000003000000}">
          <x14:formula1>
            <xm:f>'https://extractives.sharepoint.com/Users/alexgordy/Library/Containers/com.microsoft.Excel/Data/Documents/C:/Users/alexgordy/Google Drive/VC (drive)/Users/ibrahima/Library/Containers/com.microsoft.Excel/Data/Documents/C:/Users/hp/Documents/Déclarations ITIE 2019/[2019 Senegal Summary Data v2 FR_review@EITI Senegal feedback (1).xlsx]Listes'!#REF!</xm:f>
          </x14:formula1>
          <xm:sqref>F27 F13 F15 F17 F19 F21 F23 F25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20"/>
  <sheetViews>
    <sheetView zoomScale="60" zoomScaleNormal="60" workbookViewId="0">
      <selection activeCell="L3" sqref="L3"/>
    </sheetView>
  </sheetViews>
  <sheetFormatPr baseColWidth="10" defaultColWidth="10.5" defaultRowHeight="16" x14ac:dyDescent="0.2"/>
  <cols>
    <col min="1" max="1" width="15.5" customWidth="1"/>
    <col min="2" max="2" width="50.5" customWidth="1"/>
    <col min="3" max="3" width="3" customWidth="1"/>
    <col min="4" max="4" width="25" customWidth="1"/>
    <col min="5" max="5" width="3" customWidth="1"/>
    <col min="6" max="6" width="26" customWidth="1"/>
    <col min="7" max="7" width="3" customWidth="1"/>
    <col min="8" max="8" width="26" customWidth="1"/>
    <col min="9" max="9" width="3" customWidth="1"/>
    <col min="10" max="10" width="39.5" customWidth="1"/>
    <col min="11" max="11" width="3" customWidth="1"/>
    <col min="12" max="12" width="39.5" style="356"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25">
      <c r="A1" s="216" t="s">
        <v>564</v>
      </c>
    </row>
    <row r="3" spans="1:19" s="26" customFormat="1" ht="285" x14ac:dyDescent="0.2">
      <c r="A3" s="410" t="s">
        <v>565</v>
      </c>
      <c r="B3" s="43" t="s">
        <v>566</v>
      </c>
      <c r="D3" s="10" t="s">
        <v>115</v>
      </c>
      <c r="F3" s="44"/>
      <c r="H3" s="44"/>
      <c r="J3" s="226"/>
      <c r="L3" s="357" t="s">
        <v>1307</v>
      </c>
      <c r="N3" s="227"/>
      <c r="P3" s="227"/>
      <c r="R3" s="227"/>
    </row>
    <row r="5" spans="1:19" s="275" customFormat="1" ht="85" x14ac:dyDescent="0.2">
      <c r="A5" s="280"/>
      <c r="B5" s="274" t="s">
        <v>118</v>
      </c>
      <c r="D5" s="276" t="s">
        <v>119</v>
      </c>
      <c r="E5" s="277"/>
      <c r="F5" s="276" t="s">
        <v>120</v>
      </c>
      <c r="G5" s="277"/>
      <c r="H5" s="276" t="s">
        <v>121</v>
      </c>
      <c r="J5" s="278" t="s">
        <v>122</v>
      </c>
      <c r="K5" s="277"/>
      <c r="L5" s="278" t="s">
        <v>123</v>
      </c>
      <c r="M5" s="277"/>
      <c r="N5" s="278" t="s">
        <v>124</v>
      </c>
      <c r="O5" s="277"/>
      <c r="P5" s="278" t="s">
        <v>125</v>
      </c>
      <c r="Q5" s="277"/>
      <c r="R5" s="278" t="s">
        <v>129</v>
      </c>
    </row>
    <row r="6" spans="1:19" s="25" customFormat="1" ht="18" x14ac:dyDescent="0.2">
      <c r="A6" s="42"/>
      <c r="B6" s="34"/>
      <c r="D6" s="34"/>
      <c r="F6" s="34"/>
      <c r="H6" s="34"/>
      <c r="J6" s="35"/>
      <c r="L6" s="367"/>
      <c r="N6" s="35"/>
      <c r="P6" s="35"/>
      <c r="R6" s="35"/>
    </row>
    <row r="7" spans="1:19" s="9" customFormat="1" ht="60" x14ac:dyDescent="0.2">
      <c r="A7" s="228"/>
      <c r="B7" s="17" t="s">
        <v>567</v>
      </c>
      <c r="C7" s="229"/>
      <c r="D7" s="10" t="s">
        <v>150</v>
      </c>
      <c r="E7" s="229"/>
      <c r="F7" s="304" t="s">
        <v>67</v>
      </c>
      <c r="G7" s="25"/>
      <c r="H7" s="306" t="s">
        <v>568</v>
      </c>
      <c r="I7" s="25"/>
      <c r="J7" s="487"/>
      <c r="K7" s="25"/>
      <c r="L7" s="357" t="s">
        <v>569</v>
      </c>
      <c r="M7" s="26"/>
      <c r="N7" s="227"/>
      <c r="O7" s="26"/>
      <c r="P7" s="227"/>
      <c r="Q7" s="26"/>
      <c r="R7" s="227"/>
      <c r="S7" s="25"/>
    </row>
    <row r="8" spans="1:19" s="9" customFormat="1" ht="165" x14ac:dyDescent="0.2">
      <c r="A8" s="228"/>
      <c r="B8" s="40" t="s">
        <v>570</v>
      </c>
      <c r="C8" s="229"/>
      <c r="D8" s="10" t="s">
        <v>150</v>
      </c>
      <c r="E8" s="229"/>
      <c r="F8" s="304" t="s">
        <v>571</v>
      </c>
      <c r="G8" s="26"/>
      <c r="H8" s="306" t="s">
        <v>572</v>
      </c>
      <c r="I8" s="26"/>
      <c r="J8" s="488"/>
      <c r="K8" s="26"/>
      <c r="L8" s="357" t="s">
        <v>573</v>
      </c>
      <c r="M8" s="26"/>
      <c r="N8" s="227"/>
      <c r="O8" s="26"/>
      <c r="P8" s="227"/>
      <c r="Q8" s="26"/>
      <c r="R8" s="227"/>
      <c r="S8" s="26"/>
    </row>
    <row r="9" spans="1:19" s="9" customFormat="1" ht="165" x14ac:dyDescent="0.2">
      <c r="A9" s="228"/>
      <c r="B9" s="40" t="s">
        <v>574</v>
      </c>
      <c r="C9" s="229"/>
      <c r="D9" s="10" t="s">
        <v>150</v>
      </c>
      <c r="E9" s="229"/>
      <c r="F9" s="304" t="s">
        <v>67</v>
      </c>
      <c r="G9" s="26"/>
      <c r="H9" s="306" t="s">
        <v>572</v>
      </c>
      <c r="I9" s="26"/>
      <c r="J9" s="488"/>
      <c r="K9" s="26"/>
      <c r="L9" s="357" t="s">
        <v>573</v>
      </c>
      <c r="M9" s="26"/>
      <c r="N9" s="227"/>
      <c r="O9" s="26"/>
      <c r="P9" s="227"/>
      <c r="Q9" s="26"/>
      <c r="R9" s="227"/>
      <c r="S9" s="26"/>
    </row>
    <row r="10" spans="1:19" s="9" customFormat="1" ht="60" x14ac:dyDescent="0.2">
      <c r="A10" s="228"/>
      <c r="B10" s="40" t="s">
        <v>575</v>
      </c>
      <c r="C10" s="229"/>
      <c r="D10" s="10" t="s">
        <v>150</v>
      </c>
      <c r="E10" s="229"/>
      <c r="F10" s="304" t="s">
        <v>67</v>
      </c>
      <c r="G10" s="26"/>
      <c r="H10" s="306" t="s">
        <v>576</v>
      </c>
      <c r="I10" s="26"/>
      <c r="J10" s="488"/>
      <c r="K10" s="26"/>
      <c r="L10" s="357" t="s">
        <v>577</v>
      </c>
      <c r="M10" s="26"/>
      <c r="N10" s="227"/>
      <c r="O10" s="26"/>
      <c r="P10" s="227"/>
      <c r="Q10" s="26"/>
      <c r="R10" s="227"/>
      <c r="S10" s="26"/>
    </row>
    <row r="11" spans="1:19" s="9" customFormat="1" ht="75" x14ac:dyDescent="0.2">
      <c r="A11" s="228"/>
      <c r="B11" s="40" t="s">
        <v>578</v>
      </c>
      <c r="C11" s="229"/>
      <c r="D11" s="10" t="s">
        <v>150</v>
      </c>
      <c r="E11" s="229"/>
      <c r="F11" s="304" t="s">
        <v>67</v>
      </c>
      <c r="G11" s="26"/>
      <c r="H11" s="306" t="s">
        <v>579</v>
      </c>
      <c r="I11" s="26"/>
      <c r="J11" s="488"/>
      <c r="K11" s="26"/>
      <c r="L11" s="357" t="s">
        <v>580</v>
      </c>
      <c r="M11" s="26"/>
      <c r="N11" s="227"/>
      <c r="O11" s="26"/>
      <c r="P11" s="227"/>
      <c r="Q11" s="26"/>
      <c r="R11" s="227"/>
      <c r="S11" s="26"/>
    </row>
    <row r="12" spans="1:19" s="9" customFormat="1" ht="120" x14ac:dyDescent="0.2">
      <c r="A12" s="228"/>
      <c r="B12" s="40" t="s">
        <v>581</v>
      </c>
      <c r="C12" s="229"/>
      <c r="D12" s="10" t="s">
        <v>150</v>
      </c>
      <c r="E12" s="229"/>
      <c r="F12" s="304" t="s">
        <v>67</v>
      </c>
      <c r="G12" s="26"/>
      <c r="H12" s="306" t="s">
        <v>582</v>
      </c>
      <c r="I12" s="26"/>
      <c r="J12" s="488"/>
      <c r="K12" s="26"/>
      <c r="L12" s="357" t="s">
        <v>583</v>
      </c>
      <c r="M12" s="26"/>
      <c r="N12" s="227"/>
      <c r="O12" s="26"/>
      <c r="P12" s="227"/>
      <c r="Q12" s="26"/>
      <c r="R12" s="227"/>
      <c r="S12" s="26"/>
    </row>
    <row r="13" spans="1:19" s="9" customFormat="1" ht="75" x14ac:dyDescent="0.2">
      <c r="A13" s="228"/>
      <c r="B13" s="40" t="s">
        <v>584</v>
      </c>
      <c r="C13" s="229"/>
      <c r="D13" s="10" t="s">
        <v>150</v>
      </c>
      <c r="E13" s="229"/>
      <c r="F13" s="304" t="s">
        <v>67</v>
      </c>
      <c r="G13" s="26"/>
      <c r="H13" s="306" t="s">
        <v>585</v>
      </c>
      <c r="I13" s="26"/>
      <c r="J13" s="488"/>
      <c r="K13" s="26"/>
      <c r="L13" s="357" t="s">
        <v>586</v>
      </c>
      <c r="M13" s="26"/>
      <c r="N13" s="227"/>
      <c r="O13" s="26"/>
      <c r="P13" s="227"/>
      <c r="Q13" s="26"/>
      <c r="R13" s="227"/>
      <c r="S13" s="26"/>
    </row>
    <row r="14" spans="1:19" s="9" customFormat="1" ht="90" x14ac:dyDescent="0.2">
      <c r="A14" s="228"/>
      <c r="B14" s="40" t="s">
        <v>587</v>
      </c>
      <c r="C14" s="229"/>
      <c r="D14" s="10" t="s">
        <v>150</v>
      </c>
      <c r="E14" s="229"/>
      <c r="F14" s="304" t="s">
        <v>67</v>
      </c>
      <c r="G14" s="26"/>
      <c r="H14" s="306" t="s">
        <v>588</v>
      </c>
      <c r="I14" s="26"/>
      <c r="J14" s="488"/>
      <c r="K14" s="26"/>
      <c r="L14" s="357" t="s">
        <v>589</v>
      </c>
      <c r="M14" s="26"/>
      <c r="N14" s="227"/>
      <c r="O14" s="26"/>
      <c r="P14" s="227"/>
      <c r="Q14" s="26"/>
      <c r="R14" s="227"/>
      <c r="S14" s="26"/>
    </row>
    <row r="15" spans="1:19" s="9" customFormat="1" ht="90" x14ac:dyDescent="0.2">
      <c r="A15" s="228"/>
      <c r="B15" s="40" t="s">
        <v>590</v>
      </c>
      <c r="C15" s="229"/>
      <c r="D15" s="10" t="s">
        <v>150</v>
      </c>
      <c r="E15" s="229"/>
      <c r="F15" s="304" t="s">
        <v>67</v>
      </c>
      <c r="G15" s="26"/>
      <c r="H15" s="306" t="s">
        <v>585</v>
      </c>
      <c r="I15" s="26"/>
      <c r="J15" s="488"/>
      <c r="K15" s="26"/>
      <c r="L15" s="357" t="s">
        <v>591</v>
      </c>
      <c r="M15" s="26"/>
      <c r="N15" s="227"/>
      <c r="O15" s="26"/>
      <c r="P15" s="227"/>
      <c r="Q15" s="26"/>
      <c r="R15" s="227"/>
      <c r="S15" s="26"/>
    </row>
    <row r="16" spans="1:19" s="9" customFormat="1" ht="105" x14ac:dyDescent="0.2">
      <c r="A16" s="228"/>
      <c r="B16" s="40" t="s">
        <v>592</v>
      </c>
      <c r="C16" s="229"/>
      <c r="D16" s="10" t="s">
        <v>150</v>
      </c>
      <c r="E16" s="229"/>
      <c r="F16" s="304" t="s">
        <v>67</v>
      </c>
      <c r="G16" s="26"/>
      <c r="H16" s="306" t="s">
        <v>585</v>
      </c>
      <c r="I16" s="26"/>
      <c r="J16" s="488"/>
      <c r="K16" s="26"/>
      <c r="L16" s="357" t="s">
        <v>593</v>
      </c>
      <c r="M16" s="26"/>
      <c r="N16" s="227"/>
      <c r="O16" s="26"/>
      <c r="P16" s="227"/>
      <c r="Q16" s="26"/>
      <c r="R16" s="227"/>
      <c r="S16" s="26"/>
    </row>
    <row r="17" spans="1:19" s="9" customFormat="1" ht="105" x14ac:dyDescent="0.2">
      <c r="A17" s="228"/>
      <c r="B17" s="40" t="s">
        <v>594</v>
      </c>
      <c r="C17" s="229"/>
      <c r="D17" s="10" t="s">
        <v>221</v>
      </c>
      <c r="E17" s="229"/>
      <c r="F17" s="304"/>
      <c r="G17" s="26"/>
      <c r="H17" s="83"/>
      <c r="I17" s="26"/>
      <c r="J17" s="488"/>
      <c r="K17" s="26"/>
      <c r="L17" s="357" t="s">
        <v>595</v>
      </c>
      <c r="M17" s="26"/>
      <c r="N17" s="227"/>
      <c r="O17" s="26"/>
      <c r="P17" s="227"/>
      <c r="Q17" s="26"/>
      <c r="R17" s="227"/>
      <c r="S17" s="26"/>
    </row>
    <row r="18" spans="1:19" s="9" customFormat="1" ht="60" x14ac:dyDescent="0.2">
      <c r="A18" s="228"/>
      <c r="B18" s="40" t="s">
        <v>596</v>
      </c>
      <c r="C18" s="229"/>
      <c r="D18" s="323">
        <v>0.96333227831434487</v>
      </c>
      <c r="E18" s="229"/>
      <c r="F18" s="304" t="s">
        <v>67</v>
      </c>
      <c r="G18" s="26"/>
      <c r="H18" s="83" t="s">
        <v>597</v>
      </c>
      <c r="I18" s="26"/>
      <c r="J18" s="488"/>
      <c r="K18" s="26"/>
      <c r="L18" s="357"/>
      <c r="M18" s="26"/>
      <c r="N18" s="227"/>
      <c r="O18" s="26"/>
      <c r="P18" s="227"/>
      <c r="Q18" s="26"/>
      <c r="R18" s="227"/>
      <c r="S18" s="25"/>
    </row>
    <row r="19" spans="1:19" s="9" customFormat="1" ht="210" x14ac:dyDescent="0.2">
      <c r="A19" s="228"/>
      <c r="B19" s="40" t="s">
        <v>598</v>
      </c>
      <c r="C19" s="229"/>
      <c r="D19" s="10" t="s">
        <v>599</v>
      </c>
      <c r="E19" s="229"/>
      <c r="F19" s="83" t="s">
        <v>600</v>
      </c>
      <c r="G19" s="26"/>
      <c r="H19" s="83"/>
      <c r="I19" s="26"/>
      <c r="J19" s="489"/>
      <c r="K19" s="26"/>
      <c r="L19" s="357" t="s">
        <v>601</v>
      </c>
      <c r="M19" s="26"/>
      <c r="N19" s="227"/>
      <c r="O19" s="26"/>
      <c r="P19" s="227"/>
      <c r="Q19" s="26"/>
      <c r="R19" s="227"/>
      <c r="S19" s="26"/>
    </row>
    <row r="20" spans="1:19" s="11" customFormat="1" x14ac:dyDescent="0.2">
      <c r="A20" s="47"/>
      <c r="L20" s="68"/>
    </row>
  </sheetData>
  <mergeCells count="1">
    <mergeCell ref="J7:J19"/>
  </mergeCells>
  <hyperlinks>
    <hyperlink ref="F7" r:id="rId1" xr:uid="{00000000-0004-0000-0B00-000000000000}"/>
    <hyperlink ref="F8" r:id="rId2" xr:uid="{00000000-0004-0000-0B00-000001000000}"/>
    <hyperlink ref="F9" r:id="rId3" xr:uid="{00000000-0004-0000-0B00-000002000000}"/>
    <hyperlink ref="F10" r:id="rId4" xr:uid="{00000000-0004-0000-0B00-000003000000}"/>
    <hyperlink ref="F11" r:id="rId5" xr:uid="{00000000-0004-0000-0B00-000004000000}"/>
    <hyperlink ref="F12" r:id="rId6" xr:uid="{00000000-0004-0000-0B00-000005000000}"/>
    <hyperlink ref="F13" r:id="rId7" xr:uid="{00000000-0004-0000-0B00-000006000000}"/>
  </hyperlinks>
  <pageMargins left="0.23622047244094491" right="0.23622047244094491" top="0.74803149606299213" bottom="0.74803149606299213" header="0.31496062992125984" footer="0.31496062992125984"/>
  <pageSetup paperSize="8" scale="97" fitToHeight="2" orientation="landscape" r:id="rId8"/>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B1:L143"/>
  <sheetViews>
    <sheetView showGridLines="0" topLeftCell="A10" zoomScale="145" zoomScaleNormal="145" workbookViewId="0">
      <selection activeCell="B77" sqref="A77:B77"/>
    </sheetView>
  </sheetViews>
  <sheetFormatPr baseColWidth="10" defaultColWidth="4" defaultRowHeight="24" customHeight="1" x14ac:dyDescent="0.2"/>
  <cols>
    <col min="1" max="1" width="4" style="6"/>
    <col min="2" max="2" width="71.83203125" style="6" customWidth="1"/>
    <col min="3" max="3" width="44.5" style="6" customWidth="1"/>
    <col min="4" max="4" width="57" style="6" customWidth="1"/>
    <col min="5" max="5" width="23" style="6" customWidth="1"/>
    <col min="6" max="10" width="26.5" style="6" customWidth="1"/>
    <col min="11" max="11" width="4" style="6" customWidth="1"/>
    <col min="12" max="33" width="4" style="6"/>
    <col min="34" max="34" width="12" style="6" bestFit="1" customWidth="1"/>
    <col min="35" max="16384" width="4" style="6"/>
  </cols>
  <sheetData>
    <row r="1" spans="2:12" ht="14" x14ac:dyDescent="0.2">
      <c r="B1" s="243"/>
      <c r="C1" s="243"/>
      <c r="D1" s="243"/>
      <c r="E1" s="243"/>
      <c r="F1" s="243"/>
      <c r="G1" s="243"/>
      <c r="H1" s="243"/>
      <c r="I1" s="243"/>
      <c r="J1" s="243"/>
      <c r="K1" s="243"/>
      <c r="L1" s="243"/>
    </row>
    <row r="2" spans="2:12" ht="14" x14ac:dyDescent="0.2">
      <c r="B2" s="473" t="s">
        <v>602</v>
      </c>
      <c r="C2" s="473"/>
      <c r="D2" s="473"/>
      <c r="E2" s="473"/>
      <c r="F2" s="473"/>
      <c r="G2" s="473"/>
      <c r="H2" s="473"/>
      <c r="I2" s="473"/>
      <c r="J2" s="473"/>
      <c r="K2" s="243"/>
      <c r="L2" s="243"/>
    </row>
    <row r="3" spans="2:12" ht="23" x14ac:dyDescent="0.2">
      <c r="B3" s="474" t="s">
        <v>35</v>
      </c>
      <c r="C3" s="474"/>
      <c r="D3" s="474"/>
      <c r="E3" s="474"/>
      <c r="F3" s="474"/>
      <c r="G3" s="474"/>
      <c r="H3" s="474"/>
      <c r="I3" s="474"/>
      <c r="J3" s="474"/>
      <c r="K3" s="243"/>
      <c r="L3" s="243"/>
    </row>
    <row r="4" spans="2:12" ht="14" x14ac:dyDescent="0.2">
      <c r="B4" s="476" t="s">
        <v>603</v>
      </c>
      <c r="C4" s="476"/>
      <c r="D4" s="476"/>
      <c r="E4" s="476"/>
      <c r="F4" s="476"/>
      <c r="G4" s="476"/>
      <c r="H4" s="476"/>
      <c r="I4" s="476"/>
      <c r="J4" s="476"/>
      <c r="K4" s="243"/>
      <c r="L4" s="243"/>
    </row>
    <row r="5" spans="2:12" ht="14" x14ac:dyDescent="0.2">
      <c r="B5" s="476" t="s">
        <v>604</v>
      </c>
      <c r="C5" s="476"/>
      <c r="D5" s="476"/>
      <c r="E5" s="476"/>
      <c r="F5" s="476"/>
      <c r="G5" s="476"/>
      <c r="H5" s="476"/>
      <c r="I5" s="476"/>
      <c r="J5" s="476"/>
      <c r="K5" s="243"/>
      <c r="L5" s="243"/>
    </row>
    <row r="6" spans="2:12" ht="14" x14ac:dyDescent="0.2">
      <c r="B6" s="476" t="s">
        <v>605</v>
      </c>
      <c r="C6" s="476"/>
      <c r="D6" s="476"/>
      <c r="E6" s="476"/>
      <c r="F6" s="476"/>
      <c r="G6" s="476"/>
      <c r="H6" s="476"/>
      <c r="I6" s="476"/>
      <c r="J6" s="476"/>
      <c r="K6" s="243"/>
      <c r="L6" s="243"/>
    </row>
    <row r="7" spans="2:12" ht="15.75" customHeight="1" x14ac:dyDescent="0.2">
      <c r="B7" s="476" t="s">
        <v>606</v>
      </c>
      <c r="C7" s="476"/>
      <c r="D7" s="476"/>
      <c r="E7" s="476"/>
      <c r="F7" s="476"/>
      <c r="G7" s="476"/>
      <c r="H7" s="476"/>
      <c r="I7" s="476"/>
      <c r="J7" s="476"/>
      <c r="K7" s="243"/>
      <c r="L7" s="243"/>
    </row>
    <row r="8" spans="2:12" ht="16" x14ac:dyDescent="0.2">
      <c r="B8" s="478" t="s">
        <v>607</v>
      </c>
      <c r="C8" s="478"/>
      <c r="D8" s="478"/>
      <c r="E8" s="478"/>
      <c r="F8" s="478"/>
      <c r="G8" s="478"/>
      <c r="H8" s="478"/>
      <c r="I8" s="478"/>
      <c r="J8" s="478"/>
      <c r="K8" s="243"/>
      <c r="L8" s="243"/>
    </row>
    <row r="9" spans="2:12" ht="14" x14ac:dyDescent="0.2">
      <c r="B9" s="243"/>
      <c r="C9" s="243"/>
      <c r="D9" s="243"/>
      <c r="E9" s="243"/>
      <c r="F9" s="243"/>
      <c r="G9" s="243"/>
      <c r="H9" s="243"/>
      <c r="I9" s="243"/>
      <c r="J9" s="243"/>
      <c r="K9" s="243"/>
      <c r="L9" s="243"/>
    </row>
    <row r="10" spans="2:12" ht="23" x14ac:dyDescent="0.2">
      <c r="B10" s="521" t="s">
        <v>608</v>
      </c>
      <c r="C10" s="521"/>
      <c r="D10" s="521"/>
      <c r="E10" s="521"/>
      <c r="F10" s="521"/>
      <c r="G10" s="521"/>
      <c r="H10" s="521"/>
      <c r="I10" s="521"/>
      <c r="J10" s="521"/>
      <c r="K10" s="243"/>
      <c r="L10" s="243"/>
    </row>
    <row r="11" spans="2:12" s="84" customFormat="1" ht="25.5" customHeight="1" x14ac:dyDescent="0.2">
      <c r="B11" s="522" t="s">
        <v>609</v>
      </c>
      <c r="C11" s="522"/>
      <c r="D11" s="522"/>
      <c r="E11" s="522"/>
      <c r="F11" s="522"/>
      <c r="G11" s="522"/>
      <c r="H11" s="522"/>
      <c r="I11" s="522"/>
      <c r="J11" s="522"/>
    </row>
    <row r="12" spans="2:12" s="85" customFormat="1" ht="14" x14ac:dyDescent="0.2">
      <c r="B12" s="523"/>
      <c r="C12" s="523"/>
      <c r="D12" s="523"/>
      <c r="E12" s="523"/>
      <c r="F12" s="523"/>
      <c r="G12" s="523"/>
      <c r="H12" s="523"/>
      <c r="I12" s="523"/>
      <c r="J12" s="523"/>
    </row>
    <row r="13" spans="2:12" s="85" customFormat="1" ht="18" x14ac:dyDescent="0.2">
      <c r="B13" s="516" t="s">
        <v>610</v>
      </c>
      <c r="C13" s="516"/>
      <c r="D13" s="516"/>
      <c r="E13" s="516"/>
      <c r="F13" s="516"/>
      <c r="G13" s="516"/>
      <c r="H13" s="516"/>
      <c r="I13" s="516"/>
      <c r="J13" s="516"/>
    </row>
    <row r="14" spans="2:12" s="85" customFormat="1" ht="14" x14ac:dyDescent="0.2">
      <c r="B14" s="86" t="s">
        <v>611</v>
      </c>
      <c r="C14" s="86" t="s">
        <v>612</v>
      </c>
      <c r="D14" s="243" t="s">
        <v>613</v>
      </c>
      <c r="E14" s="243" t="s">
        <v>614</v>
      </c>
      <c r="F14" s="87"/>
      <c r="G14" s="88"/>
    </row>
    <row r="15" spans="2:12" s="85" customFormat="1" ht="14" x14ac:dyDescent="0.2">
      <c r="B15" s="243" t="s">
        <v>615</v>
      </c>
      <c r="C15" s="243" t="s">
        <v>616</v>
      </c>
      <c r="D15" s="243"/>
      <c r="E15" s="440">
        <v>13151573737</v>
      </c>
      <c r="F15" s="88"/>
      <c r="G15" s="89"/>
    </row>
    <row r="16" spans="2:12" s="85" customFormat="1" ht="14" x14ac:dyDescent="0.2">
      <c r="B16" s="243" t="s">
        <v>617</v>
      </c>
      <c r="C16" s="243" t="s">
        <v>618</v>
      </c>
      <c r="D16" s="243"/>
      <c r="E16" s="440">
        <v>1975924601</v>
      </c>
      <c r="F16" s="88"/>
      <c r="G16" s="89"/>
    </row>
    <row r="17" spans="2:12" s="85" customFormat="1" ht="14" x14ac:dyDescent="0.2">
      <c r="B17" s="243" t="s">
        <v>619</v>
      </c>
      <c r="C17" s="243" t="s">
        <v>616</v>
      </c>
      <c r="D17" s="243"/>
      <c r="E17" s="440">
        <v>0</v>
      </c>
      <c r="F17" s="88"/>
      <c r="G17" s="89"/>
    </row>
    <row r="18" spans="2:12" s="85" customFormat="1" ht="14" x14ac:dyDescent="0.2">
      <c r="B18" s="243" t="s">
        <v>620</v>
      </c>
      <c r="C18" s="243" t="s">
        <v>616</v>
      </c>
      <c r="D18" s="243"/>
      <c r="E18" s="440">
        <v>0</v>
      </c>
      <c r="F18" s="88"/>
      <c r="G18" s="89"/>
    </row>
    <row r="19" spans="2:12" s="85" customFormat="1" ht="14" x14ac:dyDescent="0.2">
      <c r="B19" s="243" t="s">
        <v>621</v>
      </c>
      <c r="C19" s="243" t="s">
        <v>616</v>
      </c>
      <c r="D19" s="243"/>
      <c r="E19" s="440">
        <v>8748380996</v>
      </c>
      <c r="F19" s="88"/>
      <c r="G19" s="89"/>
    </row>
    <row r="20" spans="2:12" s="85" customFormat="1" ht="14" x14ac:dyDescent="0.2">
      <c r="B20" s="243" t="s">
        <v>622</v>
      </c>
      <c r="C20" s="243" t="s">
        <v>623</v>
      </c>
      <c r="D20" s="243"/>
      <c r="E20" s="440">
        <v>21422418</v>
      </c>
      <c r="F20" s="88"/>
      <c r="G20" s="89"/>
    </row>
    <row r="21" spans="2:12" s="85" customFormat="1" ht="14" x14ac:dyDescent="0.2">
      <c r="B21" s="85" t="s">
        <v>624</v>
      </c>
      <c r="C21" s="243" t="s">
        <v>616</v>
      </c>
      <c r="D21" s="243"/>
      <c r="E21" s="440">
        <v>104584329594</v>
      </c>
      <c r="F21" s="89"/>
      <c r="G21" s="243"/>
      <c r="J21" s="87"/>
      <c r="K21" s="87"/>
      <c r="L21" s="87"/>
    </row>
    <row r="22" spans="2:12" s="85" customFormat="1" ht="14" x14ac:dyDescent="0.2">
      <c r="B22" s="85" t="s">
        <v>625</v>
      </c>
      <c r="C22" s="243" t="s">
        <v>616</v>
      </c>
      <c r="D22" s="243"/>
      <c r="E22" s="440">
        <v>733101792</v>
      </c>
      <c r="F22" s="88"/>
      <c r="G22" s="243"/>
      <c r="J22" s="88"/>
      <c r="K22" s="88"/>
      <c r="L22" s="88"/>
    </row>
    <row r="23" spans="2:12" s="85" customFormat="1" ht="14" x14ac:dyDescent="0.2">
      <c r="B23" s="85" t="s">
        <v>626</v>
      </c>
      <c r="C23" s="243" t="s">
        <v>627</v>
      </c>
      <c r="D23" s="243"/>
      <c r="E23" s="440">
        <v>3656358597</v>
      </c>
      <c r="F23" s="415"/>
      <c r="J23" s="89"/>
      <c r="K23" s="89"/>
      <c r="L23" s="89"/>
    </row>
    <row r="24" spans="2:12" s="85" customFormat="1" ht="14" x14ac:dyDescent="0.2">
      <c r="B24" s="85" t="s">
        <v>628</v>
      </c>
      <c r="C24" s="243" t="s">
        <v>623</v>
      </c>
      <c r="D24" s="243"/>
      <c r="E24" s="440">
        <v>3512368896.2199998</v>
      </c>
      <c r="F24" s="415"/>
      <c r="J24" s="88"/>
      <c r="K24" s="88"/>
      <c r="L24" s="88"/>
    </row>
    <row r="25" spans="2:12" s="85" customFormat="1" ht="15" x14ac:dyDescent="0.2">
      <c r="B25" s="214" t="s">
        <v>629</v>
      </c>
      <c r="C25" s="243" t="s">
        <v>616</v>
      </c>
      <c r="D25" s="243"/>
      <c r="E25" s="440">
        <v>151299475</v>
      </c>
      <c r="F25" s="415"/>
    </row>
    <row r="26" spans="2:12" s="85" customFormat="1" ht="14" x14ac:dyDescent="0.2">
      <c r="B26" s="415"/>
      <c r="C26" s="243"/>
      <c r="D26" s="90"/>
      <c r="E26" s="415"/>
    </row>
    <row r="27" spans="2:12" s="85" customFormat="1" ht="19" thickBot="1" x14ac:dyDescent="0.25">
      <c r="B27" s="516" t="s">
        <v>630</v>
      </c>
      <c r="C27" s="516"/>
      <c r="D27" s="516"/>
      <c r="E27" s="516"/>
      <c r="F27" s="516"/>
      <c r="G27" s="516"/>
      <c r="H27" s="516"/>
      <c r="I27" s="516"/>
      <c r="J27" s="516"/>
    </row>
    <row r="28" spans="2:12" s="85" customFormat="1" ht="17" thickBot="1" x14ac:dyDescent="0.25">
      <c r="B28" s="336" t="s">
        <v>631</v>
      </c>
      <c r="C28" s="336"/>
      <c r="D28" s="336"/>
      <c r="E28" s="87"/>
    </row>
    <row r="29" spans="2:12" s="85" customFormat="1" ht="17" x14ac:dyDescent="0.2">
      <c r="B29" s="337" t="s">
        <v>632</v>
      </c>
      <c r="C29" s="338" t="s">
        <v>633</v>
      </c>
      <c r="D29" s="339" t="s">
        <v>634</v>
      </c>
      <c r="E29" s="326"/>
      <c r="F29" s="326"/>
      <c r="G29" s="327"/>
      <c r="H29" s="327"/>
      <c r="I29" s="328"/>
    </row>
    <row r="30" spans="2:12" s="85" customFormat="1" ht="16" x14ac:dyDescent="0.2">
      <c r="B30" s="330"/>
      <c r="C30" s="330"/>
      <c r="D30" s="330"/>
      <c r="E30" s="330"/>
      <c r="F30" s="330"/>
      <c r="G30" s="331"/>
      <c r="H30" s="331"/>
      <c r="I30" s="332"/>
    </row>
    <row r="31" spans="2:12" s="85" customFormat="1" ht="14" x14ac:dyDescent="0.2">
      <c r="B31" s="325"/>
      <c r="C31" s="324"/>
      <c r="D31" s="324"/>
      <c r="E31" s="415"/>
    </row>
    <row r="32" spans="2:12" s="85" customFormat="1" ht="14" x14ac:dyDescent="0.2">
      <c r="B32" s="334"/>
      <c r="C32" s="335"/>
      <c r="D32" s="335"/>
    </row>
    <row r="33" spans="2:9" s="85" customFormat="1" ht="14" x14ac:dyDescent="0.2">
      <c r="B33" s="86" t="s">
        <v>635</v>
      </c>
      <c r="C33" s="86" t="s">
        <v>636</v>
      </c>
      <c r="D33" s="243" t="s">
        <v>637</v>
      </c>
      <c r="E33" s="243" t="s">
        <v>638</v>
      </c>
      <c r="F33" s="243" t="s">
        <v>639</v>
      </c>
      <c r="G33" s="243" t="s">
        <v>640</v>
      </c>
      <c r="H33" s="243" t="s">
        <v>641</v>
      </c>
      <c r="I33" s="243" t="s">
        <v>642</v>
      </c>
    </row>
    <row r="34" spans="2:9" s="85" customFormat="1" ht="16" hidden="1" x14ac:dyDescent="0.2">
      <c r="B34" s="326" t="s">
        <v>617</v>
      </c>
      <c r="C34" s="326" t="s">
        <v>618</v>
      </c>
      <c r="D34" s="326">
        <v>24498</v>
      </c>
      <c r="E34" s="326" t="s">
        <v>85</v>
      </c>
      <c r="F34" s="326" t="s">
        <v>85</v>
      </c>
      <c r="G34" s="327" t="s">
        <v>643</v>
      </c>
      <c r="H34" s="327" t="s">
        <v>62</v>
      </c>
      <c r="I34" s="328">
        <v>700257821</v>
      </c>
    </row>
    <row r="35" spans="2:9" s="85" customFormat="1" ht="16" hidden="1" x14ac:dyDescent="0.2">
      <c r="B35" s="329" t="s">
        <v>644</v>
      </c>
      <c r="C35" s="329" t="s">
        <v>645</v>
      </c>
      <c r="D35" s="330">
        <v>415770</v>
      </c>
      <c r="E35" s="329" t="s">
        <v>85</v>
      </c>
      <c r="F35" s="329" t="s">
        <v>85</v>
      </c>
      <c r="G35" s="331"/>
      <c r="H35" s="331" t="s">
        <v>62</v>
      </c>
      <c r="I35" s="332">
        <v>691415251</v>
      </c>
    </row>
    <row r="36" spans="2:9" s="85" customFormat="1" ht="16" hidden="1" x14ac:dyDescent="0.2">
      <c r="B36" s="333" t="s">
        <v>646</v>
      </c>
      <c r="C36" s="333" t="s">
        <v>645</v>
      </c>
      <c r="D36" s="333" t="s">
        <v>647</v>
      </c>
      <c r="E36" s="326" t="s">
        <v>85</v>
      </c>
      <c r="F36" s="326" t="s">
        <v>85</v>
      </c>
      <c r="G36" s="327" t="s">
        <v>648</v>
      </c>
      <c r="H36" s="327" t="s">
        <v>62</v>
      </c>
      <c r="I36" s="328">
        <v>255276940</v>
      </c>
    </row>
    <row r="37" spans="2:9" s="85" customFormat="1" ht="16" x14ac:dyDescent="0.2">
      <c r="B37" s="330" t="s">
        <v>649</v>
      </c>
      <c r="C37" s="330" t="s">
        <v>645</v>
      </c>
      <c r="D37" s="330" t="s">
        <v>650</v>
      </c>
      <c r="E37" s="330" t="s">
        <v>85</v>
      </c>
      <c r="F37" s="330" t="s">
        <v>85</v>
      </c>
      <c r="G37" s="331" t="s">
        <v>651</v>
      </c>
      <c r="H37" s="331" t="s">
        <v>652</v>
      </c>
      <c r="I37" s="332">
        <v>5521875837</v>
      </c>
    </row>
    <row r="38" spans="2:9" s="85" customFormat="1" ht="16" hidden="1" x14ac:dyDescent="0.2">
      <c r="B38" s="333" t="s">
        <v>653</v>
      </c>
      <c r="C38" s="333" t="s">
        <v>645</v>
      </c>
      <c r="D38" s="333">
        <v>3059434</v>
      </c>
      <c r="E38" s="333" t="s">
        <v>85</v>
      </c>
      <c r="F38" s="333" t="s">
        <v>85</v>
      </c>
      <c r="G38" s="327"/>
      <c r="H38" s="327" t="s">
        <v>62</v>
      </c>
      <c r="I38" s="328">
        <v>235851585</v>
      </c>
    </row>
    <row r="39" spans="2:9" s="85" customFormat="1" ht="16" hidden="1" x14ac:dyDescent="0.2">
      <c r="B39" s="330" t="s">
        <v>654</v>
      </c>
      <c r="C39" s="330" t="s">
        <v>645</v>
      </c>
      <c r="D39" s="330">
        <v>6501383</v>
      </c>
      <c r="E39" s="330" t="s">
        <v>85</v>
      </c>
      <c r="F39" s="330" t="s">
        <v>85</v>
      </c>
      <c r="G39" s="331" t="s">
        <v>655</v>
      </c>
      <c r="H39" s="331" t="s">
        <v>62</v>
      </c>
      <c r="I39" s="332">
        <v>9556300615</v>
      </c>
    </row>
    <row r="40" spans="2:9" s="85" customFormat="1" ht="16" hidden="1" x14ac:dyDescent="0.2">
      <c r="B40" s="333" t="s">
        <v>656</v>
      </c>
      <c r="C40" s="333" t="s">
        <v>645</v>
      </c>
      <c r="D40" s="333" t="s">
        <v>657</v>
      </c>
      <c r="E40" s="333" t="s">
        <v>85</v>
      </c>
      <c r="F40" s="333" t="s">
        <v>85</v>
      </c>
      <c r="G40" s="327" t="s">
        <v>658</v>
      </c>
      <c r="H40" s="327" t="s">
        <v>62</v>
      </c>
      <c r="I40" s="328">
        <v>3525893891</v>
      </c>
    </row>
    <row r="41" spans="2:9" s="85" customFormat="1" ht="16" hidden="1" x14ac:dyDescent="0.2">
      <c r="B41" s="330" t="s">
        <v>659</v>
      </c>
      <c r="C41" s="330" t="s">
        <v>645</v>
      </c>
      <c r="D41" s="330">
        <v>6011291</v>
      </c>
      <c r="E41" s="330" t="s">
        <v>85</v>
      </c>
      <c r="F41" s="330" t="s">
        <v>85</v>
      </c>
      <c r="G41" s="331" t="s">
        <v>660</v>
      </c>
      <c r="H41" s="331" t="s">
        <v>62</v>
      </c>
      <c r="I41" s="332">
        <v>3443199564</v>
      </c>
    </row>
    <row r="42" spans="2:9" s="85" customFormat="1" ht="16" hidden="1" x14ac:dyDescent="0.2">
      <c r="B42" s="333" t="s">
        <v>661</v>
      </c>
      <c r="C42" s="333" t="s">
        <v>618</v>
      </c>
      <c r="D42" s="333" t="s">
        <v>662</v>
      </c>
      <c r="E42" s="333" t="s">
        <v>663</v>
      </c>
      <c r="F42" s="333" t="s">
        <v>664</v>
      </c>
      <c r="G42" s="327" t="s">
        <v>443</v>
      </c>
      <c r="H42" s="327" t="s">
        <v>665</v>
      </c>
      <c r="I42" s="328">
        <v>32501813</v>
      </c>
    </row>
    <row r="43" spans="2:9" s="85" customFormat="1" ht="16" hidden="1" x14ac:dyDescent="0.2">
      <c r="B43" s="330" t="s">
        <v>666</v>
      </c>
      <c r="C43" s="330" t="s">
        <v>645</v>
      </c>
      <c r="D43" s="330" t="s">
        <v>667</v>
      </c>
      <c r="E43" s="330" t="s">
        <v>663</v>
      </c>
      <c r="F43" s="330" t="s">
        <v>668</v>
      </c>
      <c r="G43" s="331" t="s">
        <v>669</v>
      </c>
      <c r="H43" s="331" t="s">
        <v>62</v>
      </c>
      <c r="I43" s="332">
        <v>27197384090</v>
      </c>
    </row>
    <row r="44" spans="2:9" s="85" customFormat="1" ht="16" hidden="1" x14ac:dyDescent="0.2">
      <c r="B44" s="333" t="s">
        <v>670</v>
      </c>
      <c r="C44" s="333" t="s">
        <v>645</v>
      </c>
      <c r="D44" s="333" t="s">
        <v>671</v>
      </c>
      <c r="E44" s="333" t="s">
        <v>663</v>
      </c>
      <c r="F44" s="333" t="s">
        <v>672</v>
      </c>
      <c r="G44" s="327" t="s">
        <v>673</v>
      </c>
      <c r="H44" s="327" t="s">
        <v>62</v>
      </c>
      <c r="I44" s="328">
        <v>29577118127.220001</v>
      </c>
    </row>
    <row r="45" spans="2:9" s="85" customFormat="1" ht="16" hidden="1" x14ac:dyDescent="0.2">
      <c r="B45" s="330" t="s">
        <v>674</v>
      </c>
      <c r="C45" s="330" t="s">
        <v>645</v>
      </c>
      <c r="D45" s="330" t="s">
        <v>675</v>
      </c>
      <c r="E45" s="330" t="s">
        <v>663</v>
      </c>
      <c r="F45" s="330" t="s">
        <v>676</v>
      </c>
      <c r="G45" s="331" t="s">
        <v>677</v>
      </c>
      <c r="H45" s="331" t="s">
        <v>62</v>
      </c>
      <c r="I45" s="332">
        <v>21074901716</v>
      </c>
    </row>
    <row r="46" spans="2:9" s="85" customFormat="1" ht="16" hidden="1" x14ac:dyDescent="0.2">
      <c r="B46" s="333" t="s">
        <v>678</v>
      </c>
      <c r="C46" s="333" t="s">
        <v>645</v>
      </c>
      <c r="D46" s="333" t="s">
        <v>679</v>
      </c>
      <c r="E46" s="333" t="s">
        <v>663</v>
      </c>
      <c r="F46" s="333" t="s">
        <v>680</v>
      </c>
      <c r="G46" s="327" t="s">
        <v>681</v>
      </c>
      <c r="H46" s="327" t="s">
        <v>62</v>
      </c>
      <c r="I46" s="328">
        <v>10600332451</v>
      </c>
    </row>
    <row r="47" spans="2:9" s="85" customFormat="1" ht="16" hidden="1" x14ac:dyDescent="0.2">
      <c r="B47" s="330" t="s">
        <v>682</v>
      </c>
      <c r="C47" s="330" t="s">
        <v>645</v>
      </c>
      <c r="D47" s="330" t="s">
        <v>683</v>
      </c>
      <c r="E47" s="330" t="s">
        <v>663</v>
      </c>
      <c r="F47" s="330" t="s">
        <v>684</v>
      </c>
      <c r="G47" s="331" t="s">
        <v>685</v>
      </c>
      <c r="H47" s="331" t="s">
        <v>62</v>
      </c>
      <c r="I47" s="332">
        <v>666268773</v>
      </c>
    </row>
    <row r="48" spans="2:9" s="85" customFormat="1" ht="16" hidden="1" x14ac:dyDescent="0.2">
      <c r="B48" s="333" t="s">
        <v>686</v>
      </c>
      <c r="C48" s="333" t="s">
        <v>645</v>
      </c>
      <c r="D48" s="333" t="s">
        <v>687</v>
      </c>
      <c r="E48" s="333" t="s">
        <v>663</v>
      </c>
      <c r="F48" s="333" t="s">
        <v>688</v>
      </c>
      <c r="G48" s="327" t="s">
        <v>689</v>
      </c>
      <c r="H48" s="327" t="s">
        <v>62</v>
      </c>
      <c r="I48" s="328">
        <v>5428377230</v>
      </c>
    </row>
    <row r="49" spans="2:10" s="85" customFormat="1" ht="16" hidden="1" x14ac:dyDescent="0.2">
      <c r="B49" s="330" t="s">
        <v>690</v>
      </c>
      <c r="C49" s="330" t="s">
        <v>645</v>
      </c>
      <c r="D49" s="330" t="s">
        <v>691</v>
      </c>
      <c r="E49" s="330" t="s">
        <v>663</v>
      </c>
      <c r="F49" s="330" t="s">
        <v>692</v>
      </c>
      <c r="G49" s="331" t="s">
        <v>693</v>
      </c>
      <c r="H49" s="331" t="s">
        <v>62</v>
      </c>
      <c r="I49" s="332">
        <v>14783203786</v>
      </c>
    </row>
    <row r="50" spans="2:10" s="85" customFormat="1" ht="16" hidden="1" x14ac:dyDescent="0.2">
      <c r="B50" s="333" t="s">
        <v>694</v>
      </c>
      <c r="C50" s="333" t="s">
        <v>645</v>
      </c>
      <c r="D50" s="333" t="s">
        <v>695</v>
      </c>
      <c r="E50" s="333" t="s">
        <v>663</v>
      </c>
      <c r="F50" s="333" t="s">
        <v>696</v>
      </c>
      <c r="G50" s="327"/>
      <c r="H50" s="327" t="s">
        <v>62</v>
      </c>
      <c r="I50" s="328">
        <v>12969015927</v>
      </c>
    </row>
    <row r="51" spans="2:10" s="85" customFormat="1" ht="16" hidden="1" x14ac:dyDescent="0.2">
      <c r="B51" s="330" t="s">
        <v>697</v>
      </c>
      <c r="C51" s="330" t="s">
        <v>645</v>
      </c>
      <c r="D51" s="330" t="s">
        <v>698</v>
      </c>
      <c r="E51" s="330" t="s">
        <v>663</v>
      </c>
      <c r="F51" s="330" t="s">
        <v>688</v>
      </c>
      <c r="G51" s="331"/>
      <c r="H51" s="331" t="s">
        <v>62</v>
      </c>
      <c r="I51" s="332">
        <v>1093399429</v>
      </c>
    </row>
    <row r="52" spans="2:10" s="85" customFormat="1" ht="16" hidden="1" x14ac:dyDescent="0.2">
      <c r="B52" s="333" t="s">
        <v>699</v>
      </c>
      <c r="C52" s="333" t="s">
        <v>645</v>
      </c>
      <c r="D52" s="333" t="s">
        <v>700</v>
      </c>
      <c r="E52" s="333" t="s">
        <v>663</v>
      </c>
      <c r="F52" s="333" t="s">
        <v>672</v>
      </c>
      <c r="G52" s="327"/>
      <c r="H52" s="327" t="s">
        <v>62</v>
      </c>
      <c r="I52" s="328">
        <v>432748292</v>
      </c>
    </row>
    <row r="53" spans="2:10" s="85" customFormat="1" ht="16" hidden="1" x14ac:dyDescent="0.2">
      <c r="B53" s="330" t="s">
        <v>701</v>
      </c>
      <c r="C53" s="330" t="s">
        <v>645</v>
      </c>
      <c r="D53" s="330" t="s">
        <v>702</v>
      </c>
      <c r="E53" s="330" t="s">
        <v>663</v>
      </c>
      <c r="F53" s="330" t="s">
        <v>672</v>
      </c>
      <c r="G53" s="331" t="s">
        <v>703</v>
      </c>
      <c r="H53" s="331" t="s">
        <v>62</v>
      </c>
      <c r="I53" s="332">
        <v>1198611470</v>
      </c>
    </row>
    <row r="54" spans="2:10" s="85" customFormat="1" ht="16" hidden="1" x14ac:dyDescent="0.2">
      <c r="B54" s="333" t="s">
        <v>704</v>
      </c>
      <c r="C54" s="333" t="s">
        <v>645</v>
      </c>
      <c r="D54" s="333" t="s">
        <v>705</v>
      </c>
      <c r="E54" s="333" t="s">
        <v>663</v>
      </c>
      <c r="F54" s="333" t="s">
        <v>688</v>
      </c>
      <c r="G54" s="327"/>
      <c r="H54" s="327" t="s">
        <v>62</v>
      </c>
      <c r="I54" s="328">
        <v>216712967</v>
      </c>
    </row>
    <row r="55" spans="2:10" s="85" customFormat="1" ht="16" hidden="1" x14ac:dyDescent="0.2">
      <c r="B55" s="330" t="s">
        <v>706</v>
      </c>
      <c r="C55" s="330" t="s">
        <v>645</v>
      </c>
      <c r="D55" s="330">
        <v>4716033</v>
      </c>
      <c r="E55" s="330" t="s">
        <v>663</v>
      </c>
      <c r="F55" s="330" t="s">
        <v>688</v>
      </c>
      <c r="G55" s="331"/>
      <c r="H55" s="331" t="s">
        <v>62</v>
      </c>
      <c r="I55" s="332">
        <v>43082878</v>
      </c>
    </row>
    <row r="56" spans="2:10" s="85" customFormat="1" ht="16" x14ac:dyDescent="0.2">
      <c r="B56" s="333" t="s">
        <v>707</v>
      </c>
      <c r="C56" s="333" t="s">
        <v>645</v>
      </c>
      <c r="D56" s="333" t="s">
        <v>708</v>
      </c>
      <c r="E56" s="333" t="s">
        <v>663</v>
      </c>
      <c r="F56" s="333" t="s">
        <v>709</v>
      </c>
      <c r="G56" s="327" t="s">
        <v>710</v>
      </c>
      <c r="H56" s="327" t="s">
        <v>88</v>
      </c>
      <c r="I56" s="328">
        <v>62194441</v>
      </c>
    </row>
    <row r="57" spans="2:10" s="85" customFormat="1" ht="16" x14ac:dyDescent="0.2">
      <c r="B57" s="330" t="s">
        <v>711</v>
      </c>
      <c r="C57" s="330" t="s">
        <v>645</v>
      </c>
      <c r="D57" s="330">
        <v>196784</v>
      </c>
      <c r="E57" s="330" t="s">
        <v>663</v>
      </c>
      <c r="F57" s="330" t="s">
        <v>712</v>
      </c>
      <c r="G57" s="331"/>
      <c r="H57" s="331" t="s">
        <v>88</v>
      </c>
      <c r="I57" s="332">
        <v>3849188765</v>
      </c>
    </row>
    <row r="58" spans="2:10" s="85" customFormat="1" ht="16" hidden="1" x14ac:dyDescent="0.2">
      <c r="B58" s="333" t="s">
        <v>713</v>
      </c>
      <c r="C58" s="333" t="s">
        <v>645</v>
      </c>
      <c r="D58" s="333">
        <v>2292168</v>
      </c>
      <c r="E58" s="333" t="s">
        <v>663</v>
      </c>
      <c r="F58" s="333" t="s">
        <v>714</v>
      </c>
      <c r="G58" s="327" t="s">
        <v>715</v>
      </c>
      <c r="H58" s="327" t="s">
        <v>62</v>
      </c>
      <c r="I58" s="328">
        <v>4535482822</v>
      </c>
    </row>
    <row r="59" spans="2:10" s="85" customFormat="1" ht="16" hidden="1" x14ac:dyDescent="0.2">
      <c r="B59" s="330" t="s">
        <v>716</v>
      </c>
      <c r="C59" s="330" t="s">
        <v>645</v>
      </c>
      <c r="D59" s="330">
        <v>25850</v>
      </c>
      <c r="E59" s="330" t="s">
        <v>663</v>
      </c>
      <c r="F59" s="330" t="s">
        <v>717</v>
      </c>
      <c r="G59" s="331"/>
      <c r="H59" s="331" t="s">
        <v>62</v>
      </c>
      <c r="I59" s="332">
        <v>756930720</v>
      </c>
    </row>
    <row r="60" spans="2:10" s="85" customFormat="1" ht="30" x14ac:dyDescent="0.2">
      <c r="B60" s="214" t="s">
        <v>718</v>
      </c>
      <c r="D60" s="243" t="s">
        <v>719</v>
      </c>
      <c r="G60" s="91" t="s">
        <v>720</v>
      </c>
      <c r="H60" s="91" t="s">
        <v>720</v>
      </c>
      <c r="I60" s="90">
        <f>SUMIF(Table10[Entreprise],Companies[[#This Row],[Nom complet de l’entreprise]],Table10[Valeur des revenus])</f>
        <v>0</v>
      </c>
    </row>
    <row r="61" spans="2:10" s="85" customFormat="1" ht="14" x14ac:dyDescent="0.2">
      <c r="C61" s="243"/>
      <c r="F61" s="91"/>
      <c r="G61" s="91"/>
      <c r="H61" s="92"/>
    </row>
    <row r="62" spans="2:10" s="85" customFormat="1" ht="18" x14ac:dyDescent="0.2">
      <c r="B62" s="516" t="s">
        <v>721</v>
      </c>
      <c r="C62" s="516"/>
      <c r="D62" s="516"/>
      <c r="E62" s="516"/>
      <c r="F62" s="516"/>
      <c r="G62" s="516"/>
      <c r="H62" s="516"/>
      <c r="I62" s="516"/>
      <c r="J62" s="516"/>
    </row>
    <row r="63" spans="2:10" s="85" customFormat="1" ht="14" x14ac:dyDescent="0.15">
      <c r="B63" s="86" t="s">
        <v>722</v>
      </c>
      <c r="C63" s="441" t="s">
        <v>723</v>
      </c>
      <c r="D63" s="441" t="s">
        <v>724</v>
      </c>
      <c r="E63" s="441" t="s">
        <v>725</v>
      </c>
      <c r="F63" s="243" t="s">
        <v>726</v>
      </c>
      <c r="G63" s="243" t="s">
        <v>727</v>
      </c>
      <c r="H63" s="243" t="s">
        <v>728</v>
      </c>
      <c r="I63" s="243" t="s">
        <v>729</v>
      </c>
      <c r="J63" s="243" t="s">
        <v>730</v>
      </c>
    </row>
    <row r="64" spans="2:10" s="85" customFormat="1" ht="14" x14ac:dyDescent="0.15">
      <c r="B64" s="243" t="s">
        <v>731</v>
      </c>
      <c r="C64" s="441"/>
      <c r="D64" s="441" t="s">
        <v>682</v>
      </c>
      <c r="E64" s="441" t="s">
        <v>732</v>
      </c>
      <c r="F64" s="441" t="s">
        <v>733</v>
      </c>
      <c r="G64" s="85">
        <v>170844</v>
      </c>
      <c r="H64" s="85" t="s">
        <v>508</v>
      </c>
    </row>
    <row r="65" spans="2:8" s="85" customFormat="1" ht="14" x14ac:dyDescent="0.15">
      <c r="B65" s="243" t="s">
        <v>734</v>
      </c>
      <c r="C65" s="441"/>
      <c r="D65" s="441" t="s">
        <v>711</v>
      </c>
      <c r="E65" s="441" t="s">
        <v>735</v>
      </c>
      <c r="F65" s="441" t="s">
        <v>733</v>
      </c>
      <c r="G65" s="85">
        <v>25110</v>
      </c>
      <c r="H65" s="85" t="s">
        <v>508</v>
      </c>
    </row>
    <row r="66" spans="2:8" s="85" customFormat="1" ht="14" x14ac:dyDescent="0.15">
      <c r="B66" s="243" t="s">
        <v>734</v>
      </c>
      <c r="C66" s="441"/>
      <c r="D66" s="441" t="s">
        <v>716</v>
      </c>
      <c r="E66" s="441" t="s">
        <v>735</v>
      </c>
      <c r="F66" s="441" t="s">
        <v>733</v>
      </c>
      <c r="G66" s="85">
        <v>427458</v>
      </c>
      <c r="H66" s="85" t="s">
        <v>508</v>
      </c>
    </row>
    <row r="67" spans="2:8" s="85" customFormat="1" ht="14" x14ac:dyDescent="0.15">
      <c r="B67" s="243" t="s">
        <v>736</v>
      </c>
      <c r="C67" s="441"/>
      <c r="D67" s="441" t="s">
        <v>666</v>
      </c>
      <c r="E67" s="441" t="s">
        <v>735</v>
      </c>
      <c r="F67" s="441" t="s">
        <v>733</v>
      </c>
      <c r="G67" s="85">
        <v>745152</v>
      </c>
      <c r="H67" s="85" t="s">
        <v>508</v>
      </c>
    </row>
    <row r="68" spans="2:8" s="85" customFormat="1" ht="14" x14ac:dyDescent="0.15">
      <c r="B68" s="243" t="s">
        <v>736</v>
      </c>
      <c r="C68" s="441"/>
      <c r="D68" s="441" t="s">
        <v>666</v>
      </c>
      <c r="E68" s="441" t="s">
        <v>737</v>
      </c>
      <c r="F68" s="441" t="s">
        <v>733</v>
      </c>
      <c r="G68" s="85">
        <v>1617455</v>
      </c>
      <c r="H68" s="85" t="s">
        <v>508</v>
      </c>
    </row>
    <row r="69" spans="2:8" s="85" customFormat="1" ht="14" x14ac:dyDescent="0.15">
      <c r="B69" s="243" t="s">
        <v>738</v>
      </c>
      <c r="C69" s="441"/>
      <c r="D69" s="441" t="s">
        <v>711</v>
      </c>
      <c r="E69" s="441" t="s">
        <v>714</v>
      </c>
      <c r="F69" s="441" t="s">
        <v>733</v>
      </c>
      <c r="G69" s="85">
        <v>1175385</v>
      </c>
      <c r="H69" s="85" t="s">
        <v>508</v>
      </c>
    </row>
    <row r="70" spans="2:8" s="85" customFormat="1" ht="14" x14ac:dyDescent="0.15">
      <c r="B70" s="243" t="s">
        <v>739</v>
      </c>
      <c r="C70" s="441"/>
      <c r="D70" s="441" t="s">
        <v>713</v>
      </c>
      <c r="E70" s="441" t="s">
        <v>714</v>
      </c>
      <c r="F70" s="441" t="s">
        <v>733</v>
      </c>
      <c r="G70" s="85">
        <v>2030895</v>
      </c>
      <c r="H70" s="85" t="s">
        <v>508</v>
      </c>
    </row>
    <row r="71" spans="2:8" s="85" customFormat="1" ht="14" x14ac:dyDescent="0.15">
      <c r="B71" s="243" t="s">
        <v>740</v>
      </c>
      <c r="C71" s="441"/>
      <c r="D71" s="441" t="s">
        <v>644</v>
      </c>
      <c r="E71" s="441" t="s">
        <v>741</v>
      </c>
      <c r="F71" s="441" t="s">
        <v>733</v>
      </c>
      <c r="G71" s="85">
        <v>15695938</v>
      </c>
      <c r="H71" s="85" t="s">
        <v>742</v>
      </c>
    </row>
    <row r="72" spans="2:8" s="85" customFormat="1" ht="14" x14ac:dyDescent="0.15">
      <c r="B72" s="243" t="s">
        <v>743</v>
      </c>
      <c r="C72" s="441"/>
      <c r="D72" s="441" t="s">
        <v>678</v>
      </c>
      <c r="E72" s="441" t="s">
        <v>744</v>
      </c>
      <c r="F72" s="441" t="s">
        <v>733</v>
      </c>
      <c r="G72" s="85">
        <v>325017</v>
      </c>
      <c r="H72" s="85" t="s">
        <v>508</v>
      </c>
    </row>
    <row r="73" spans="2:8" s="85" customFormat="1" ht="14" x14ac:dyDescent="0.15">
      <c r="B73" s="243" t="s">
        <v>743</v>
      </c>
      <c r="C73" s="441"/>
      <c r="D73" s="441" t="s">
        <v>678</v>
      </c>
      <c r="E73" s="441" t="s">
        <v>745</v>
      </c>
      <c r="F73" s="441" t="s">
        <v>733</v>
      </c>
      <c r="G73" s="85">
        <v>36119</v>
      </c>
      <c r="H73" s="85" t="s">
        <v>508</v>
      </c>
    </row>
    <row r="74" spans="2:8" s="85" customFormat="1" ht="14" x14ac:dyDescent="0.15">
      <c r="B74" s="243" t="s">
        <v>743</v>
      </c>
      <c r="C74" s="441"/>
      <c r="D74" s="441" t="s">
        <v>678</v>
      </c>
      <c r="E74" s="441" t="s">
        <v>746</v>
      </c>
      <c r="F74" s="441" t="s">
        <v>733</v>
      </c>
      <c r="G74" s="85">
        <v>130468</v>
      </c>
      <c r="H74" s="85" t="s">
        <v>508</v>
      </c>
    </row>
    <row r="75" spans="2:8" s="85" customFormat="1" ht="14" x14ac:dyDescent="0.15">
      <c r="B75" s="243" t="s">
        <v>743</v>
      </c>
      <c r="C75" s="441"/>
      <c r="D75" s="441" t="s">
        <v>678</v>
      </c>
      <c r="E75" s="441" t="s">
        <v>747</v>
      </c>
      <c r="F75" s="441" t="s">
        <v>733</v>
      </c>
      <c r="G75" s="85">
        <v>6516</v>
      </c>
      <c r="H75" s="85" t="s">
        <v>508</v>
      </c>
    </row>
    <row r="76" spans="2:8" s="85" customFormat="1" ht="14" x14ac:dyDescent="0.15">
      <c r="B76" s="243" t="s">
        <v>743</v>
      </c>
      <c r="C76" s="441"/>
      <c r="D76" s="441" t="s">
        <v>678</v>
      </c>
      <c r="E76" s="441" t="s">
        <v>748</v>
      </c>
      <c r="F76" s="441" t="s">
        <v>733</v>
      </c>
      <c r="G76" s="85">
        <v>22314</v>
      </c>
      <c r="H76" s="85" t="s">
        <v>508</v>
      </c>
    </row>
    <row r="77" spans="2:8" s="85" customFormat="1" ht="14" x14ac:dyDescent="0.15">
      <c r="B77" s="243" t="s">
        <v>743</v>
      </c>
      <c r="C77" s="441"/>
      <c r="D77" s="441" t="s">
        <v>678</v>
      </c>
      <c r="E77" s="441" t="s">
        <v>749</v>
      </c>
      <c r="F77" s="441" t="s">
        <v>733</v>
      </c>
      <c r="G77" s="85">
        <v>3615</v>
      </c>
      <c r="H77" s="85" t="s">
        <v>508</v>
      </c>
    </row>
    <row r="78" spans="2:8" s="85" customFormat="1" ht="14" x14ac:dyDescent="0.15">
      <c r="B78" s="243" t="s">
        <v>743</v>
      </c>
      <c r="C78" s="441"/>
      <c r="D78" s="441" t="s">
        <v>678</v>
      </c>
      <c r="E78" s="441" t="s">
        <v>750</v>
      </c>
      <c r="F78" s="441" t="s">
        <v>733</v>
      </c>
      <c r="G78" s="85">
        <v>36805</v>
      </c>
      <c r="H78" s="85" t="s">
        <v>508</v>
      </c>
    </row>
    <row r="79" spans="2:8" s="85" customFormat="1" ht="14" x14ac:dyDescent="0.15">
      <c r="B79" s="243" t="s">
        <v>743</v>
      </c>
      <c r="C79" s="441"/>
      <c r="D79" s="441" t="s">
        <v>678</v>
      </c>
      <c r="E79" s="441" t="s">
        <v>751</v>
      </c>
      <c r="F79" s="441" t="s">
        <v>733</v>
      </c>
      <c r="G79" s="85">
        <v>21628</v>
      </c>
      <c r="H79" s="85" t="s">
        <v>508</v>
      </c>
    </row>
    <row r="80" spans="2:8" s="85" customFormat="1" ht="14" x14ac:dyDescent="0.15">
      <c r="B80" s="243" t="s">
        <v>752</v>
      </c>
      <c r="C80" s="441"/>
      <c r="D80" s="441" t="s">
        <v>674</v>
      </c>
      <c r="E80" s="441" t="s">
        <v>753</v>
      </c>
      <c r="F80" s="441" t="s">
        <v>733</v>
      </c>
      <c r="G80" s="85">
        <v>401962</v>
      </c>
      <c r="H80" s="85" t="s">
        <v>508</v>
      </c>
    </row>
    <row r="81" spans="2:10" s="85" customFormat="1" ht="14" x14ac:dyDescent="0.15">
      <c r="B81" s="243" t="s">
        <v>752</v>
      </c>
      <c r="C81" s="441"/>
      <c r="D81" s="441" t="s">
        <v>674</v>
      </c>
      <c r="E81" s="441" t="s">
        <v>735</v>
      </c>
      <c r="F81" s="441" t="s">
        <v>733</v>
      </c>
      <c r="G81" s="85">
        <v>2647939</v>
      </c>
      <c r="H81" s="85" t="s">
        <v>508</v>
      </c>
    </row>
    <row r="82" spans="2:10" s="85" customFormat="1" ht="14" x14ac:dyDescent="0.15">
      <c r="B82" s="243" t="s">
        <v>752</v>
      </c>
      <c r="C82" s="441"/>
      <c r="D82" s="441" t="s">
        <v>674</v>
      </c>
      <c r="E82" s="441" t="s">
        <v>754</v>
      </c>
      <c r="F82" s="441" t="s">
        <v>733</v>
      </c>
      <c r="G82" s="85">
        <v>92774</v>
      </c>
      <c r="H82" s="85" t="s">
        <v>508</v>
      </c>
    </row>
    <row r="83" spans="2:10" s="85" customFormat="1" ht="14" x14ac:dyDescent="0.15">
      <c r="B83" s="243" t="s">
        <v>755</v>
      </c>
      <c r="C83" s="441"/>
      <c r="D83" s="441" t="s">
        <v>704</v>
      </c>
      <c r="E83" s="441" t="s">
        <v>756</v>
      </c>
      <c r="F83" s="441" t="s">
        <v>733</v>
      </c>
      <c r="G83" s="85">
        <v>107324</v>
      </c>
      <c r="H83" s="85" t="s">
        <v>508</v>
      </c>
    </row>
    <row r="84" spans="2:10" s="85" customFormat="1" ht="14" x14ac:dyDescent="0.15">
      <c r="B84" s="243" t="s">
        <v>757</v>
      </c>
      <c r="C84" s="441"/>
      <c r="D84" s="441" t="s">
        <v>694</v>
      </c>
      <c r="E84" s="441" t="s">
        <v>758</v>
      </c>
      <c r="F84" s="441" t="s">
        <v>733</v>
      </c>
      <c r="G84" s="85">
        <v>12527</v>
      </c>
      <c r="H84" s="85" t="s">
        <v>759</v>
      </c>
    </row>
    <row r="85" spans="2:10" s="85" customFormat="1" ht="14" x14ac:dyDescent="0.15">
      <c r="B85" s="425" t="s">
        <v>757</v>
      </c>
      <c r="C85" s="441"/>
      <c r="D85" s="441" t="s">
        <v>694</v>
      </c>
      <c r="E85" s="441" t="s">
        <v>760</v>
      </c>
      <c r="F85" s="441" t="s">
        <v>733</v>
      </c>
      <c r="G85" s="85">
        <v>180980</v>
      </c>
      <c r="H85" s="85" t="s">
        <v>759</v>
      </c>
    </row>
    <row r="86" spans="2:10" s="85" customFormat="1" ht="14" x14ac:dyDescent="0.15">
      <c r="B86" s="416" t="s">
        <v>761</v>
      </c>
      <c r="C86" s="441"/>
      <c r="D86" s="441" t="s">
        <v>697</v>
      </c>
      <c r="E86" s="441" t="s">
        <v>756</v>
      </c>
      <c r="F86" s="441" t="s">
        <v>733</v>
      </c>
      <c r="G86" s="85">
        <v>621811</v>
      </c>
      <c r="H86" s="85" t="s">
        <v>508</v>
      </c>
    </row>
    <row r="87" spans="2:10" s="85" customFormat="1" ht="14" x14ac:dyDescent="0.15">
      <c r="B87" s="243" t="s">
        <v>762</v>
      </c>
      <c r="C87" s="441"/>
      <c r="D87" s="441" t="s">
        <v>690</v>
      </c>
      <c r="E87" s="441" t="s">
        <v>753</v>
      </c>
      <c r="F87" s="441" t="s">
        <v>733</v>
      </c>
      <c r="G87" s="85">
        <v>157371</v>
      </c>
      <c r="H87" s="85" t="s">
        <v>508</v>
      </c>
    </row>
    <row r="88" spans="2:10" ht="14" x14ac:dyDescent="0.15">
      <c r="B88" s="243" t="s">
        <v>762</v>
      </c>
      <c r="C88" s="441"/>
      <c r="D88" s="441" t="s">
        <v>690</v>
      </c>
      <c r="E88" s="441" t="s">
        <v>735</v>
      </c>
      <c r="F88" s="441" t="s">
        <v>733</v>
      </c>
      <c r="G88" s="243">
        <v>1706082</v>
      </c>
      <c r="H88" s="85" t="s">
        <v>508</v>
      </c>
      <c r="I88" s="243"/>
      <c r="J88" s="85"/>
    </row>
    <row r="89" spans="2:10" ht="14" x14ac:dyDescent="0.15">
      <c r="B89" s="243" t="s">
        <v>762</v>
      </c>
      <c r="C89" s="441"/>
      <c r="D89" s="441" t="s">
        <v>690</v>
      </c>
      <c r="E89" s="441" t="s">
        <v>754</v>
      </c>
      <c r="F89" s="441" t="s">
        <v>733</v>
      </c>
      <c r="G89" s="243">
        <v>46778</v>
      </c>
      <c r="H89" s="85" t="s">
        <v>508</v>
      </c>
      <c r="I89" s="243"/>
      <c r="J89" s="85"/>
    </row>
    <row r="90" spans="2:10" ht="14" x14ac:dyDescent="0.15">
      <c r="B90" s="243" t="s">
        <v>763</v>
      </c>
      <c r="C90" s="441"/>
      <c r="D90" s="441" t="s">
        <v>670</v>
      </c>
      <c r="E90" s="441" t="s">
        <v>758</v>
      </c>
      <c r="F90" s="441" t="s">
        <v>733</v>
      </c>
      <c r="G90" s="243">
        <v>17557</v>
      </c>
      <c r="H90" s="85" t="s">
        <v>759</v>
      </c>
      <c r="I90" s="243"/>
      <c r="J90" s="85"/>
    </row>
    <row r="91" spans="2:10" s="85" customFormat="1" ht="14" x14ac:dyDescent="0.15">
      <c r="B91" s="243" t="s">
        <v>763</v>
      </c>
      <c r="C91" s="441"/>
      <c r="D91" s="441" t="s">
        <v>670</v>
      </c>
      <c r="E91" s="441" t="s">
        <v>760</v>
      </c>
      <c r="F91" s="441" t="s">
        <v>733</v>
      </c>
      <c r="G91" s="85">
        <v>234355</v>
      </c>
      <c r="H91" s="85" t="s">
        <v>759</v>
      </c>
    </row>
    <row r="92" spans="2:10" s="85" customFormat="1" ht="14" x14ac:dyDescent="0.15">
      <c r="B92" s="243" t="s">
        <v>764</v>
      </c>
      <c r="C92" s="441"/>
      <c r="D92" s="441" t="s">
        <v>686</v>
      </c>
      <c r="E92" s="441" t="s">
        <v>765</v>
      </c>
      <c r="F92" s="441" t="s">
        <v>733</v>
      </c>
      <c r="G92" s="85">
        <v>537522</v>
      </c>
      <c r="H92" s="85" t="s">
        <v>508</v>
      </c>
    </row>
    <row r="93" spans="2:10" s="85" customFormat="1" ht="14" x14ac:dyDescent="0.15">
      <c r="B93" s="243" t="s">
        <v>764</v>
      </c>
      <c r="C93" s="441"/>
      <c r="D93" s="441" t="s">
        <v>686</v>
      </c>
      <c r="E93" s="441" t="s">
        <v>766</v>
      </c>
      <c r="F93" s="441" t="s">
        <v>733</v>
      </c>
      <c r="G93" s="85">
        <v>172628</v>
      </c>
      <c r="H93" s="85" t="s">
        <v>508</v>
      </c>
    </row>
    <row r="94" spans="2:10" ht="14" x14ac:dyDescent="0.15">
      <c r="B94" s="243" t="s">
        <v>764</v>
      </c>
      <c r="C94" s="441"/>
      <c r="D94" s="441" t="s">
        <v>686</v>
      </c>
      <c r="E94" s="441" t="s">
        <v>756</v>
      </c>
      <c r="F94" s="441" t="s">
        <v>733</v>
      </c>
      <c r="G94" s="243">
        <v>1701000</v>
      </c>
      <c r="H94" s="85" t="s">
        <v>508</v>
      </c>
      <c r="I94" s="243"/>
      <c r="J94" s="85"/>
    </row>
    <row r="95" spans="2:10" s="85" customFormat="1" ht="14" x14ac:dyDescent="0.15">
      <c r="B95" s="243"/>
      <c r="C95" s="441"/>
      <c r="D95" s="441"/>
      <c r="E95" s="441"/>
      <c r="F95" s="441"/>
    </row>
    <row r="96" spans="2:10" ht="14" x14ac:dyDescent="0.15">
      <c r="B96" s="85" t="s">
        <v>718</v>
      </c>
      <c r="C96" s="441"/>
      <c r="D96" s="441"/>
      <c r="E96" s="441"/>
      <c r="F96" s="441"/>
      <c r="G96" s="243"/>
      <c r="H96" s="85" t="s">
        <v>767</v>
      </c>
      <c r="I96" s="243"/>
      <c r="J96" s="85" t="s">
        <v>768</v>
      </c>
    </row>
    <row r="97" spans="2:10" s="85" customFormat="1" ht="15" thickBot="1" x14ac:dyDescent="0.25">
      <c r="B97" s="94"/>
      <c r="C97" s="95"/>
      <c r="D97" s="96"/>
      <c r="E97" s="95"/>
      <c r="F97" s="97"/>
      <c r="G97" s="97"/>
      <c r="H97" s="97"/>
      <c r="I97" s="97"/>
      <c r="J97" s="97"/>
    </row>
    <row r="98" spans="2:10" ht="14" x14ac:dyDescent="0.2">
      <c r="B98" s="416"/>
      <c r="C98" s="416"/>
      <c r="D98" s="416"/>
      <c r="E98" s="416"/>
      <c r="F98" s="425"/>
      <c r="G98" s="425"/>
      <c r="H98" s="425"/>
      <c r="I98" s="425"/>
      <c r="J98" s="425"/>
    </row>
    <row r="99" spans="2:10" s="85" customFormat="1" ht="15" thickBot="1" x14ac:dyDescent="0.25">
      <c r="B99" s="517" t="s">
        <v>769</v>
      </c>
      <c r="C99" s="518"/>
      <c r="D99" s="518"/>
      <c r="E99" s="518"/>
      <c r="F99" s="518"/>
      <c r="G99" s="518"/>
      <c r="H99" s="518"/>
      <c r="I99" s="518"/>
      <c r="J99" s="518"/>
    </row>
    <row r="100" spans="2:10" s="85" customFormat="1" ht="14" x14ac:dyDescent="0.2">
      <c r="B100" s="519" t="s">
        <v>770</v>
      </c>
      <c r="C100" s="520"/>
      <c r="D100" s="520"/>
      <c r="E100" s="520"/>
      <c r="F100" s="520"/>
      <c r="G100" s="520"/>
      <c r="H100" s="520"/>
      <c r="I100" s="520"/>
      <c r="J100" s="520"/>
    </row>
    <row r="101" spans="2:10" ht="15" thickBot="1" x14ac:dyDescent="0.25">
      <c r="B101" s="416"/>
      <c r="C101" s="416"/>
      <c r="D101" s="416"/>
      <c r="E101" s="416"/>
      <c r="F101" s="425"/>
      <c r="G101" s="425"/>
      <c r="H101" s="425"/>
      <c r="I101" s="425"/>
      <c r="J101" s="425"/>
    </row>
    <row r="102" spans="2:10" ht="14" x14ac:dyDescent="0.2">
      <c r="B102" s="484" t="s">
        <v>30</v>
      </c>
      <c r="C102" s="484"/>
      <c r="D102" s="484"/>
      <c r="E102" s="484"/>
      <c r="F102" s="484"/>
      <c r="G102" s="484"/>
      <c r="H102" s="484"/>
      <c r="I102" s="484"/>
      <c r="J102" s="484"/>
    </row>
    <row r="103" spans="2:10" ht="16.5" customHeight="1" x14ac:dyDescent="0.2">
      <c r="B103" s="466" t="s">
        <v>31</v>
      </c>
      <c r="C103" s="466"/>
      <c r="D103" s="466"/>
      <c r="E103" s="466"/>
      <c r="F103" s="466"/>
      <c r="G103" s="466"/>
      <c r="H103" s="466"/>
      <c r="I103" s="466"/>
      <c r="J103" s="466"/>
    </row>
    <row r="104" spans="2:10" ht="14" x14ac:dyDescent="0.2">
      <c r="B104" s="471" t="s">
        <v>771</v>
      </c>
      <c r="C104" s="471"/>
      <c r="D104" s="471"/>
      <c r="E104" s="471"/>
      <c r="F104" s="471"/>
      <c r="G104" s="471"/>
      <c r="H104" s="471"/>
      <c r="I104" s="471"/>
      <c r="J104" s="471"/>
    </row>
    <row r="105" spans="2:10" ht="14" x14ac:dyDescent="0.2">
      <c r="B105" s="515"/>
      <c r="C105" s="515"/>
      <c r="D105" s="515"/>
      <c r="E105" s="515"/>
      <c r="F105" s="515"/>
      <c r="G105" s="515"/>
      <c r="H105" s="515"/>
      <c r="I105" s="515"/>
      <c r="J105" s="515"/>
    </row>
    <row r="106" spans="2:10" ht="14" x14ac:dyDescent="0.2">
      <c r="B106" s="243"/>
      <c r="C106" s="243"/>
      <c r="D106" s="243"/>
      <c r="E106" s="243"/>
      <c r="F106" s="243"/>
      <c r="G106" s="243"/>
      <c r="H106" s="243"/>
      <c r="I106" s="243"/>
      <c r="J106" s="243"/>
    </row>
    <row r="107" spans="2:10" ht="14" x14ac:dyDescent="0.2">
      <c r="B107" s="243"/>
      <c r="C107" s="243"/>
      <c r="D107" s="243"/>
      <c r="E107" s="243"/>
      <c r="F107" s="243"/>
      <c r="G107" s="243"/>
      <c r="H107" s="243"/>
      <c r="I107" s="243"/>
      <c r="J107" s="243"/>
    </row>
    <row r="108" spans="2:10" ht="14" x14ac:dyDescent="0.2">
      <c r="B108" s="243"/>
      <c r="C108" s="243"/>
      <c r="D108" s="243"/>
      <c r="E108" s="243"/>
      <c r="F108" s="243"/>
      <c r="G108" s="243"/>
      <c r="H108" s="243"/>
      <c r="I108" s="243"/>
      <c r="J108" s="243"/>
    </row>
    <row r="109" spans="2:10" ht="14" x14ac:dyDescent="0.2">
      <c r="B109" s="243"/>
      <c r="C109" s="243"/>
      <c r="D109" s="243"/>
      <c r="E109" s="243"/>
      <c r="F109" s="243"/>
      <c r="G109" s="243"/>
      <c r="H109" s="243"/>
      <c r="I109" s="243"/>
      <c r="J109" s="243"/>
    </row>
    <row r="110" spans="2:10" s="85" customFormat="1" ht="14" x14ac:dyDescent="0.2">
      <c r="B110" s="243"/>
      <c r="C110" s="243"/>
      <c r="D110" s="243"/>
      <c r="E110" s="243"/>
    </row>
    <row r="111" spans="2:10" ht="14" x14ac:dyDescent="0.2">
      <c r="B111" s="243"/>
      <c r="C111" s="243"/>
      <c r="D111" s="243"/>
      <c r="E111" s="243"/>
      <c r="F111" s="243"/>
      <c r="G111" s="243"/>
      <c r="H111" s="243"/>
      <c r="I111" s="243"/>
      <c r="J111" s="243"/>
    </row>
    <row r="112" spans="2:10" ht="14" x14ac:dyDescent="0.2">
      <c r="B112" s="243"/>
      <c r="C112" s="243"/>
      <c r="D112" s="243"/>
      <c r="E112" s="243"/>
      <c r="F112" s="243"/>
      <c r="G112" s="243"/>
      <c r="H112" s="243"/>
      <c r="I112" s="243"/>
      <c r="J112" s="243"/>
    </row>
    <row r="113" spans="2:5" ht="14" x14ac:dyDescent="0.2">
      <c r="B113" s="243"/>
      <c r="C113" s="243"/>
      <c r="D113" s="243"/>
      <c r="E113" s="243"/>
    </row>
    <row r="114" spans="2:5" ht="14" x14ac:dyDescent="0.2">
      <c r="B114" s="243"/>
      <c r="C114" s="243"/>
      <c r="D114" s="243"/>
      <c r="E114" s="243"/>
    </row>
    <row r="115" spans="2:5" ht="14" x14ac:dyDescent="0.2">
      <c r="B115" s="243"/>
      <c r="C115" s="243"/>
      <c r="D115" s="243"/>
      <c r="E115" s="243"/>
    </row>
    <row r="116" spans="2:5" ht="14" x14ac:dyDescent="0.2">
      <c r="B116" s="243"/>
      <c r="C116" s="243"/>
      <c r="D116" s="243"/>
      <c r="E116" s="243"/>
    </row>
    <row r="117" spans="2:5" ht="14" x14ac:dyDescent="0.2">
      <c r="B117" s="243"/>
      <c r="C117" s="243"/>
      <c r="D117" s="243"/>
      <c r="E117" s="243"/>
    </row>
    <row r="118" spans="2:5" ht="15" customHeight="1" x14ac:dyDescent="0.2">
      <c r="B118" s="243"/>
      <c r="C118" s="243"/>
      <c r="D118" s="243"/>
      <c r="E118" s="243"/>
    </row>
    <row r="119" spans="2:5" ht="15" customHeight="1" x14ac:dyDescent="0.2">
      <c r="B119" s="243"/>
      <c r="C119" s="243"/>
      <c r="D119" s="243"/>
      <c r="E119" s="243"/>
    </row>
    <row r="120" spans="2:5" ht="14" x14ac:dyDescent="0.2">
      <c r="B120" s="243"/>
      <c r="C120" s="243"/>
      <c r="D120" s="243"/>
      <c r="E120" s="243"/>
    </row>
    <row r="121" spans="2:5" ht="14" x14ac:dyDescent="0.2">
      <c r="B121" s="243"/>
      <c r="C121" s="243"/>
      <c r="D121" s="243"/>
      <c r="E121" s="243"/>
    </row>
    <row r="122" spans="2:5" ht="18.75" customHeight="1" x14ac:dyDescent="0.2">
      <c r="B122" s="243"/>
      <c r="C122" s="243"/>
      <c r="D122" s="243"/>
      <c r="E122" s="243"/>
    </row>
    <row r="123" spans="2:5" ht="14" x14ac:dyDescent="0.2">
      <c r="B123" s="243"/>
      <c r="C123" s="243"/>
      <c r="D123" s="243"/>
      <c r="E123" s="243"/>
    </row>
    <row r="124" spans="2:5" ht="14" x14ac:dyDescent="0.2">
      <c r="B124" s="243"/>
      <c r="C124" s="243"/>
      <c r="D124" s="243"/>
      <c r="E124" s="243"/>
    </row>
    <row r="125" spans="2:5" ht="14" x14ac:dyDescent="0.2">
      <c r="B125" s="243"/>
      <c r="C125" s="243"/>
      <c r="D125" s="243"/>
      <c r="E125" s="243"/>
    </row>
    <row r="126" spans="2:5" ht="14" x14ac:dyDescent="0.2">
      <c r="B126" s="243"/>
      <c r="C126" s="243"/>
      <c r="D126" s="243"/>
      <c r="E126" s="243"/>
    </row>
    <row r="127" spans="2:5" ht="14" x14ac:dyDescent="0.2">
      <c r="B127" s="243"/>
      <c r="C127" s="243"/>
      <c r="D127" s="243"/>
      <c r="E127" s="243"/>
    </row>
    <row r="128" spans="2:5" ht="14" x14ac:dyDescent="0.2">
      <c r="B128" s="243"/>
      <c r="C128" s="243"/>
      <c r="D128" s="243"/>
      <c r="E128" s="243"/>
    </row>
    <row r="129" ht="14" x14ac:dyDescent="0.2"/>
    <row r="130" ht="14" x14ac:dyDescent="0.2"/>
    <row r="131" ht="14" x14ac:dyDescent="0.2"/>
    <row r="132" ht="14" x14ac:dyDescent="0.2"/>
    <row r="133" ht="14" x14ac:dyDescent="0.2"/>
    <row r="134" ht="14" x14ac:dyDescent="0.2"/>
    <row r="135" ht="14" x14ac:dyDescent="0.2"/>
    <row r="136" ht="14" x14ac:dyDescent="0.2"/>
    <row r="137" ht="14" x14ac:dyDescent="0.2"/>
    <row r="138" ht="14" x14ac:dyDescent="0.2"/>
    <row r="139" ht="14" x14ac:dyDescent="0.2"/>
    <row r="140" ht="14" x14ac:dyDescent="0.2"/>
    <row r="141" ht="14" x14ac:dyDescent="0.2"/>
    <row r="142" ht="14" x14ac:dyDescent="0.2"/>
    <row r="143" ht="14" x14ac:dyDescent="0.2"/>
  </sheetData>
  <mergeCells count="19">
    <mergeCell ref="B27:J27"/>
    <mergeCell ref="B2:J2"/>
    <mergeCell ref="B3:J3"/>
    <mergeCell ref="B4:J4"/>
    <mergeCell ref="B5:J5"/>
    <mergeCell ref="B6:J6"/>
    <mergeCell ref="B7:J7"/>
    <mergeCell ref="B8:J8"/>
    <mergeCell ref="B10:J10"/>
    <mergeCell ref="B11:J11"/>
    <mergeCell ref="B12:J12"/>
    <mergeCell ref="B13:J13"/>
    <mergeCell ref="B104:J104"/>
    <mergeCell ref="B105:J105"/>
    <mergeCell ref="B62:J62"/>
    <mergeCell ref="B99:J99"/>
    <mergeCell ref="B100:J100"/>
    <mergeCell ref="B102:J102"/>
    <mergeCell ref="B103:J103"/>
  </mergeCells>
  <dataValidations count="11">
    <dataValidation type="list" allowBlank="1" showInputMessage="1" showErrorMessage="1" sqref="C34:C59 C30" xr:uid="{00000000-0002-0000-0C00-000000000000}">
      <formula1>"&lt; Type d'entreprise &gt;,Société publique financière et Entreprise d'Etat,Privée"</formula1>
    </dataValidation>
    <dataValidation type="whole" allowBlank="1" showInputMessage="1" showErrorMessage="1" errorTitle="Veuillez ne pas remplir" error="Ces cellules seront complétées automatiquement" promptTitle="Ne pas remplir" prompt="Complété automatiquement depuis le feuillet 5" sqref="I34:I59 I29:I30" xr:uid="{00000000-0002-0000-0C00-000001000000}">
      <formula1>1</formula1>
      <formula2>2</formula2>
    </dataValidation>
    <dataValidation allowBlank="1" showInputMessage="1" showErrorMessage="1" promptTitle="Nom de l'entreprise" prompt="Saisissez le nom de l'entreprise ici_x000a__x000a_Veuillez vous abstenir d'utiliser des acronymes et indiquez le nom complet" sqref="B34:B59 B30" xr:uid="{00000000-0002-0000-0C00-000002000000}"/>
    <dataValidation allowBlank="1" showInputMessage="1" showErrorMessage="1" promptTitle="Numéro d'identification" prompt="Veuillez saisir un numéro d'identification unique, tel qu’un TIN, un numéro d'organisation ou similaire." sqref="D34:D59 D30" xr:uid="{00000000-0002-0000-0C00-000003000000}"/>
    <dataValidation errorStyle="warning" allowBlank="1" showInputMessage="1" showErrorMessage="1" errorTitle="URL" error="Veuillez indiquer une URL" sqref="G34:H59 G29:H30" xr:uid="{00000000-0002-0000-0C00-000004000000}"/>
    <dataValidation allowBlank="1" showInputMessage="1" showErrorMessage="1" promptTitle="Veuillez sélectionner les matièr" prompt="Veuillez sélectionner les matières premières exploitées, séparées par une virgule" sqref="F34:F59 F29:F30" xr:uid="{00000000-0002-0000-0C00-000005000000}"/>
    <dataValidation type="list" allowBlank="1" showInputMessage="1" showErrorMessage="1" promptTitle="Veuillez sélectionner le secteur" prompt="Veuillez sélectionner le secteur pertinent pour l'entreprise dans la liste" sqref="E34:E59 E29:E30" xr:uid="{00000000-0002-0000-0C00-000006000000}">
      <formula1>Sector_list</formula1>
    </dataValidation>
    <dataValidation allowBlank="1" showInputMessage="1" showErrorMessage="1" promptTitle="Nom de l'identifiant" prompt="Veuillez saisir le nom de l'identifiant, tel que « Numéro d'identification du contribuable » ou similaire" sqref="B29" xr:uid="{00000000-0002-0000-0C00-000007000000}"/>
    <dataValidation allowBlank="1" showInputMessage="1" showErrorMessage="1" promptTitle="Nom du registre" prompt="Veuillez saisir le nom du registre ou de l'agence" sqref="C29" xr:uid="{00000000-0002-0000-0C00-000008000000}"/>
    <dataValidation allowBlank="1" showInputMessage="1" showErrorMessage="1" promptTitle="URL du registre" prompt="Veuillez indiquer l'URL directe vers le registre ou l'agence" sqref="D29" xr:uid="{00000000-0002-0000-0C00-000009000000}"/>
    <dataValidation type="textLength" allowBlank="1" showInputMessage="1" showErrorMessage="1" errorTitle="Veuillez ne pas modifier" error="Veuillez ne pas modifier ces cellules" sqref="B28:D28" xr:uid="{00000000-0002-0000-0C00-00000A000000}">
      <formula1>10000</formula1>
      <formula2>50000</formula2>
    </dataValidation>
  </dataValidations>
  <hyperlinks>
    <hyperlink ref="B100:F100" r:id="rId1" display="Give us your feedback or report a conflict in the data! Write to us at  data@eiti.org" xr:uid="{00000000-0004-0000-0C00-000000000000}"/>
    <hyperlink ref="B99:F99" r:id="rId2" display="For the latest version of Summary data templates, see  https://eiti.org/summary-data-template" xr:uid="{00000000-0004-0000-0C00-000001000000}"/>
  </hyperlinks>
  <pageMargins left="0.25" right="0.25" top="0.75" bottom="0.75" header="0.3" footer="0.3"/>
  <pageSetup paperSize="8" fitToHeight="0" orientation="landscape" horizontalDpi="2400" verticalDpi="2400" r:id="rId3"/>
  <legacyDrawing r:id="rId4"/>
  <tableParts count="3">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B1:U127"/>
  <sheetViews>
    <sheetView showGridLines="0" topLeftCell="A17" zoomScale="85" zoomScaleNormal="85" workbookViewId="0">
      <selection activeCell="J97" sqref="J97"/>
    </sheetView>
  </sheetViews>
  <sheetFormatPr baseColWidth="10" defaultColWidth="8.5" defaultRowHeight="14" x14ac:dyDescent="0.15"/>
  <cols>
    <col min="1" max="1" width="2.5" style="93" customWidth="1"/>
    <col min="2" max="5" width="0" style="93" hidden="1" customWidth="1"/>
    <col min="6" max="6" width="61.83203125" style="93" customWidth="1"/>
    <col min="7" max="7" width="16.5" style="93" customWidth="1"/>
    <col min="8" max="8" width="39" style="93" customWidth="1"/>
    <col min="9" max="9" width="21.5" style="93" customWidth="1"/>
    <col min="10" max="10" width="23.5" style="93" customWidth="1"/>
    <col min="11" max="11" width="15.5" style="93" bestFit="1" customWidth="1"/>
    <col min="12" max="12" width="2.5" style="93" customWidth="1"/>
    <col min="13" max="13" width="19.5" style="93" bestFit="1" customWidth="1"/>
    <col min="14" max="14" width="92.5" style="93" customWidth="1"/>
    <col min="15" max="15" width="4" style="93" customWidth="1"/>
    <col min="16" max="17" width="8.5" style="93"/>
    <col min="18" max="18" width="21" style="93" bestFit="1" customWidth="1"/>
    <col min="19" max="19" width="8.5" style="93"/>
    <col min="20" max="20" width="21" style="93" bestFit="1" customWidth="1"/>
    <col min="21" max="16384" width="8.5" style="93"/>
  </cols>
  <sheetData>
    <row r="1" spans="6:14" s="6" customFormat="1" ht="15.75" hidden="1" customHeight="1" x14ac:dyDescent="0.2">
      <c r="F1" s="243"/>
      <c r="G1" s="243"/>
      <c r="H1" s="243"/>
      <c r="I1" s="243"/>
      <c r="J1" s="243"/>
      <c r="K1" s="243"/>
      <c r="L1" s="243"/>
      <c r="M1" s="243"/>
      <c r="N1" s="243"/>
    </row>
    <row r="2" spans="6:14" s="6" customFormat="1" hidden="1" x14ac:dyDescent="0.2">
      <c r="F2" s="425"/>
      <c r="G2" s="243"/>
      <c r="H2" s="425"/>
      <c r="I2" s="243"/>
      <c r="J2" s="425"/>
      <c r="K2" s="243"/>
      <c r="L2" s="243"/>
      <c r="M2" s="243"/>
      <c r="N2" s="243"/>
    </row>
    <row r="3" spans="6:14" s="6" customFormat="1" hidden="1" x14ac:dyDescent="0.2">
      <c r="F3" s="425"/>
      <c r="G3" s="243"/>
      <c r="H3" s="425"/>
      <c r="I3" s="243"/>
      <c r="J3" s="425"/>
      <c r="K3" s="243"/>
      <c r="L3" s="243"/>
      <c r="M3" s="243"/>
      <c r="N3" s="426" t="s">
        <v>772</v>
      </c>
    </row>
    <row r="4" spans="6:14" s="6" customFormat="1" hidden="1" x14ac:dyDescent="0.2">
      <c r="F4" s="425"/>
      <c r="G4" s="243"/>
      <c r="H4" s="425"/>
      <c r="I4" s="243"/>
      <c r="J4" s="425"/>
      <c r="K4" s="243"/>
      <c r="L4" s="243"/>
      <c r="M4" s="243"/>
      <c r="N4" s="426" t="str">
        <f>[1]Introduction!G4</f>
        <v>YYYY-MM-DD</v>
      </c>
    </row>
    <row r="5" spans="6:14" s="6" customFormat="1" hidden="1" x14ac:dyDescent="0.2">
      <c r="F5" s="243"/>
      <c r="G5" s="243"/>
      <c r="H5" s="243"/>
      <c r="I5" s="243"/>
      <c r="J5" s="243"/>
      <c r="K5" s="243"/>
      <c r="L5" s="243"/>
      <c r="M5" s="243"/>
      <c r="N5" s="243"/>
    </row>
    <row r="6" spans="6:14" s="6" customFormat="1" hidden="1" x14ac:dyDescent="0.2">
      <c r="F6" s="243"/>
      <c r="G6" s="243"/>
      <c r="H6" s="243"/>
      <c r="I6" s="243"/>
      <c r="J6" s="243"/>
      <c r="K6" s="243"/>
      <c r="L6" s="243"/>
      <c r="M6" s="243"/>
      <c r="N6" s="243"/>
    </row>
    <row r="7" spans="6:14" s="6" customFormat="1" x14ac:dyDescent="0.2">
      <c r="F7" s="243"/>
      <c r="G7" s="243"/>
      <c r="H7" s="243"/>
      <c r="I7" s="243"/>
      <c r="J7" s="243"/>
      <c r="K7" s="243"/>
      <c r="L7" s="243"/>
      <c r="M7" s="243"/>
      <c r="N7" s="243"/>
    </row>
    <row r="8" spans="6:14" s="6" customFormat="1" x14ac:dyDescent="0.2">
      <c r="F8" s="473" t="s">
        <v>773</v>
      </c>
      <c r="G8" s="473"/>
      <c r="H8" s="473"/>
      <c r="I8" s="473"/>
      <c r="J8" s="473"/>
      <c r="K8" s="473"/>
      <c r="L8" s="473"/>
      <c r="M8" s="473"/>
      <c r="N8" s="473"/>
    </row>
    <row r="9" spans="6:14" s="6" customFormat="1" ht="23" x14ac:dyDescent="0.2">
      <c r="F9" s="535" t="s">
        <v>35</v>
      </c>
      <c r="G9" s="535"/>
      <c r="H9" s="535"/>
      <c r="I9" s="535"/>
      <c r="J9" s="535"/>
      <c r="K9" s="535"/>
      <c r="L9" s="535"/>
      <c r="M9" s="535"/>
      <c r="N9" s="535"/>
    </row>
    <row r="10" spans="6:14" s="6" customFormat="1" x14ac:dyDescent="0.2">
      <c r="F10" s="539" t="s">
        <v>774</v>
      </c>
      <c r="G10" s="539"/>
      <c r="H10" s="539"/>
      <c r="I10" s="539"/>
      <c r="J10" s="539"/>
      <c r="K10" s="539"/>
      <c r="L10" s="539"/>
      <c r="M10" s="539"/>
      <c r="N10" s="539"/>
    </row>
    <row r="11" spans="6:14" s="6" customFormat="1" x14ac:dyDescent="0.2">
      <c r="F11" s="540" t="s">
        <v>775</v>
      </c>
      <c r="G11" s="540"/>
      <c r="H11" s="540"/>
      <c r="I11" s="540"/>
      <c r="J11" s="540"/>
      <c r="K11" s="540"/>
      <c r="L11" s="540"/>
      <c r="M11" s="540"/>
      <c r="N11" s="540"/>
    </row>
    <row r="12" spans="6:14" s="6" customFormat="1" x14ac:dyDescent="0.2">
      <c r="F12" s="540" t="s">
        <v>776</v>
      </c>
      <c r="G12" s="540"/>
      <c r="H12" s="540"/>
      <c r="I12" s="540"/>
      <c r="J12" s="540"/>
      <c r="K12" s="540"/>
      <c r="L12" s="540"/>
      <c r="M12" s="540"/>
      <c r="N12" s="540"/>
    </row>
    <row r="13" spans="6:14" s="6" customFormat="1" x14ac:dyDescent="0.2">
      <c r="F13" s="538" t="s">
        <v>777</v>
      </c>
      <c r="G13" s="538"/>
      <c r="H13" s="538"/>
      <c r="I13" s="538"/>
      <c r="J13" s="538"/>
      <c r="K13" s="538"/>
      <c r="L13" s="538"/>
      <c r="M13" s="538"/>
      <c r="N13" s="538"/>
    </row>
    <row r="14" spans="6:14" s="6" customFormat="1" x14ac:dyDescent="0.2">
      <c r="F14" s="528" t="s">
        <v>778</v>
      </c>
      <c r="G14" s="528"/>
      <c r="H14" s="528"/>
      <c r="I14" s="528"/>
      <c r="J14" s="528"/>
      <c r="K14" s="528"/>
      <c r="L14" s="528"/>
      <c r="M14" s="528"/>
      <c r="N14" s="528"/>
    </row>
    <row r="15" spans="6:14" s="6" customFormat="1" x14ac:dyDescent="0.2">
      <c r="F15" s="529" t="s">
        <v>779</v>
      </c>
      <c r="G15" s="529"/>
      <c r="H15" s="529"/>
      <c r="I15" s="529"/>
      <c r="J15" s="529"/>
      <c r="K15" s="529"/>
      <c r="L15" s="529"/>
      <c r="M15" s="529"/>
      <c r="N15" s="529"/>
    </row>
    <row r="16" spans="6:14" s="6" customFormat="1" x14ac:dyDescent="0.15">
      <c r="F16" s="530" t="s">
        <v>607</v>
      </c>
      <c r="G16" s="530"/>
      <c r="H16" s="530"/>
      <c r="I16" s="530"/>
      <c r="J16" s="530"/>
      <c r="K16" s="530"/>
      <c r="L16" s="530"/>
      <c r="M16" s="530"/>
      <c r="N16" s="530"/>
    </row>
    <row r="17" spans="2:21" s="6" customFormat="1" x14ac:dyDescent="0.2">
      <c r="B17" s="243"/>
      <c r="C17" s="243"/>
      <c r="D17" s="243"/>
      <c r="E17" s="243"/>
      <c r="F17" s="243"/>
      <c r="G17" s="243"/>
      <c r="H17" s="243"/>
      <c r="I17" s="243"/>
      <c r="J17" s="243"/>
      <c r="K17" s="243"/>
      <c r="L17" s="243"/>
      <c r="M17" s="243"/>
      <c r="N17" s="243"/>
      <c r="O17" s="243"/>
      <c r="P17" s="243"/>
      <c r="Q17" s="243"/>
      <c r="R17" s="243"/>
      <c r="S17" s="243"/>
      <c r="T17" s="243"/>
      <c r="U17" s="243"/>
    </row>
    <row r="18" spans="2:21" s="6" customFormat="1" ht="23" x14ac:dyDescent="0.2">
      <c r="B18" s="243"/>
      <c r="C18" s="243"/>
      <c r="D18" s="243"/>
      <c r="E18" s="243"/>
      <c r="F18" s="521" t="s">
        <v>780</v>
      </c>
      <c r="G18" s="521"/>
      <c r="H18" s="521"/>
      <c r="I18" s="521"/>
      <c r="J18" s="521"/>
      <c r="K18" s="521"/>
      <c r="L18" s="243"/>
      <c r="M18" s="531" t="s">
        <v>781</v>
      </c>
      <c r="N18" s="531"/>
      <c r="O18" s="243"/>
      <c r="P18" s="243"/>
      <c r="Q18" s="243"/>
      <c r="R18" s="243"/>
      <c r="S18" s="243"/>
      <c r="T18" s="243"/>
      <c r="U18" s="243"/>
    </row>
    <row r="19" spans="2:21" s="6" customFormat="1" ht="15.75" customHeight="1" x14ac:dyDescent="0.2">
      <c r="B19" s="243"/>
      <c r="C19" s="243"/>
      <c r="D19" s="243"/>
      <c r="E19" s="243"/>
      <c r="F19" s="243"/>
      <c r="G19" s="243"/>
      <c r="H19" s="243"/>
      <c r="I19" s="243"/>
      <c r="J19" s="243"/>
      <c r="K19" s="243"/>
      <c r="L19" s="243"/>
      <c r="M19" s="532" t="s">
        <v>782</v>
      </c>
      <c r="N19" s="532"/>
      <c r="O19" s="243"/>
      <c r="P19" s="243"/>
      <c r="Q19" s="243"/>
      <c r="R19" s="243"/>
      <c r="S19" s="243"/>
      <c r="T19" s="243"/>
      <c r="U19" s="243"/>
    </row>
    <row r="20" spans="2:21" x14ac:dyDescent="0.15">
      <c r="B20" s="441"/>
      <c r="C20" s="441"/>
      <c r="D20" s="441"/>
      <c r="E20" s="441"/>
      <c r="F20" s="533" t="s">
        <v>783</v>
      </c>
      <c r="G20" s="533"/>
      <c r="H20" s="533"/>
      <c r="I20" s="533"/>
      <c r="J20" s="533"/>
      <c r="K20" s="534"/>
      <c r="L20" s="441"/>
      <c r="M20" s="243"/>
      <c r="N20" s="243"/>
      <c r="O20" s="441"/>
      <c r="P20" s="441"/>
      <c r="Q20" s="441"/>
      <c r="R20" s="441"/>
      <c r="S20" s="441"/>
      <c r="T20" s="441"/>
      <c r="U20" s="441"/>
    </row>
    <row r="21" spans="2:21" ht="23" x14ac:dyDescent="0.15">
      <c r="B21" s="98" t="s">
        <v>784</v>
      </c>
      <c r="C21" s="98" t="s">
        <v>785</v>
      </c>
      <c r="D21" s="98" t="s">
        <v>786</v>
      </c>
      <c r="E21" s="98" t="s">
        <v>787</v>
      </c>
      <c r="F21" s="441" t="s">
        <v>788</v>
      </c>
      <c r="G21" s="441" t="s">
        <v>638</v>
      </c>
      <c r="H21" s="441" t="s">
        <v>789</v>
      </c>
      <c r="I21" s="441" t="s">
        <v>790</v>
      </c>
      <c r="J21" s="441" t="s">
        <v>791</v>
      </c>
      <c r="K21" s="243" t="s">
        <v>730</v>
      </c>
      <c r="L21" s="441"/>
      <c r="M21" s="535" t="s">
        <v>792</v>
      </c>
      <c r="N21" s="535"/>
      <c r="O21" s="441"/>
      <c r="P21" s="441"/>
      <c r="Q21" s="441"/>
      <c r="R21" s="441"/>
      <c r="S21" s="441"/>
      <c r="T21" s="441"/>
      <c r="U21" s="441"/>
    </row>
    <row r="22" spans="2:21" ht="15.75" customHeight="1" x14ac:dyDescent="0.15">
      <c r="B22" s="98" t="str">
        <f>IFERROR(VLOOKUP(Government_revenues_table[[#This Row],[Classification du SFP]],[1]!Table6_GFS_codes_classification[#Data],COLUMNS($F:F)+3,FALSE),"Do not enter data")</f>
        <v>Do not enter data</v>
      </c>
      <c r="C22" s="98" t="str">
        <f>IFERROR(VLOOKUP(Government_revenues_table[[#This Row],[Classification du SFP]],[1]!Table6_GFS_codes_classification[#Data],COLUMNS($F:G)+3,FALSE),"Do not enter data")</f>
        <v>Do not enter data</v>
      </c>
      <c r="D22" s="98" t="str">
        <f>IFERROR(VLOOKUP(Government_revenues_table[[#This Row],[Classification du SFP]],[1]!Table6_GFS_codes_classification[#Data],COLUMNS($F:H)+3,FALSE),"Do not enter data")</f>
        <v>Do not enter data</v>
      </c>
      <c r="E22" s="98" t="str">
        <f>IFERROR(VLOOKUP(Government_revenues_table[[#This Row],[Classification du SFP]],[1]!Table6_GFS_codes_classification[#Data],COLUMNS($F:I)+3,FALSE),"Do not enter data")</f>
        <v>Do not enter data</v>
      </c>
      <c r="F22" s="341" t="s">
        <v>793</v>
      </c>
      <c r="G22" s="342" t="s">
        <v>663</v>
      </c>
      <c r="H22" s="341" t="s">
        <v>794</v>
      </c>
      <c r="I22" s="341" t="s">
        <v>615</v>
      </c>
      <c r="J22" s="343">
        <v>5656714</v>
      </c>
      <c r="K22" s="343" t="s">
        <v>54</v>
      </c>
      <c r="L22" s="441"/>
      <c r="M22" s="536" t="s">
        <v>795</v>
      </c>
      <c r="N22" s="536"/>
      <c r="O22" s="441"/>
      <c r="P22" s="441"/>
      <c r="Q22" s="441"/>
      <c r="R22" s="441"/>
      <c r="S22" s="441"/>
      <c r="T22" s="441"/>
      <c r="U22" s="441"/>
    </row>
    <row r="23" spans="2:21" ht="15.75" customHeight="1" x14ac:dyDescent="0.15">
      <c r="B23" s="98" t="str">
        <f>IFERROR(VLOOKUP(Government_revenues_table[[#This Row],[Classification du SFP]],[1]!Table6_GFS_codes_classification[#Data],COLUMNS($F:F)+3,FALSE),"Do not enter data")</f>
        <v>Do not enter data</v>
      </c>
      <c r="C23" s="98" t="str">
        <f>IFERROR(VLOOKUP(Government_revenues_table[[#This Row],[Classification du SFP]],[1]!Table6_GFS_codes_classification[#Data],COLUMNS($F:G)+3,FALSE),"Do not enter data")</f>
        <v>Do not enter data</v>
      </c>
      <c r="D23" s="98" t="str">
        <f>IFERROR(VLOOKUP(Government_revenues_table[[#This Row],[Classification du SFP]],[1]!Table6_GFS_codes_classification[#Data],COLUMNS($F:H)+3,FALSE),"Do not enter data")</f>
        <v>Do not enter data</v>
      </c>
      <c r="E23" s="98" t="str">
        <f>IFERROR(VLOOKUP(Government_revenues_table[[#This Row],[Classification du SFP]],[1]!Table6_GFS_codes_classification[#Data],COLUMNS($F:I)+3,FALSE),"Do not enter data")</f>
        <v>Do not enter data</v>
      </c>
      <c r="F23" s="341" t="s">
        <v>796</v>
      </c>
      <c r="G23" s="342" t="s">
        <v>85</v>
      </c>
      <c r="H23" s="341" t="s">
        <v>797</v>
      </c>
      <c r="I23" s="341" t="s">
        <v>617</v>
      </c>
      <c r="J23" s="343">
        <v>881470480</v>
      </c>
      <c r="K23" s="343" t="s">
        <v>54</v>
      </c>
      <c r="L23" s="441"/>
      <c r="M23" s="536"/>
      <c r="N23" s="536"/>
      <c r="O23" s="441"/>
      <c r="P23" s="441"/>
      <c r="Q23" s="441"/>
      <c r="R23" s="441"/>
      <c r="S23" s="441"/>
      <c r="T23" s="441"/>
      <c r="U23" s="441"/>
    </row>
    <row r="24" spans="2:21" ht="15.75" customHeight="1" x14ac:dyDescent="0.15">
      <c r="B24" s="98" t="str">
        <f>IFERROR(VLOOKUP(Government_revenues_table[[#This Row],[Classification du SFP]],[1]!Table6_GFS_codes_classification[#Data],COLUMNS($F:F)+3,FALSE),"Do not enter data")</f>
        <v>Do not enter data</v>
      </c>
      <c r="C24" s="98" t="str">
        <f>IFERROR(VLOOKUP(Government_revenues_table[[#This Row],[Classification du SFP]],[1]!Table6_GFS_codes_classification[#Data],COLUMNS($F:G)+3,FALSE),"Do not enter data")</f>
        <v>Do not enter data</v>
      </c>
      <c r="D24" s="98" t="str">
        <f>IFERROR(VLOOKUP(Government_revenues_table[[#This Row],[Classification du SFP]],[1]!Table6_GFS_codes_classification[#Data],COLUMNS($F:H)+3,FALSE),"Do not enter data")</f>
        <v>Do not enter data</v>
      </c>
      <c r="E24" s="98" t="str">
        <f>IFERROR(VLOOKUP(Government_revenues_table[[#This Row],[Classification du SFP]],[1]!Table6_GFS_codes_classification[#Data],COLUMNS($F:I)+3,FALSE),"Do not enter data")</f>
        <v>Do not enter data</v>
      </c>
      <c r="F24" s="341" t="s">
        <v>796</v>
      </c>
      <c r="G24" s="342" t="s">
        <v>85</v>
      </c>
      <c r="H24" s="341" t="s">
        <v>798</v>
      </c>
      <c r="I24" s="341" t="s">
        <v>617</v>
      </c>
      <c r="J24" s="343">
        <v>833733650</v>
      </c>
      <c r="K24" s="343" t="s">
        <v>54</v>
      </c>
      <c r="L24" s="441"/>
      <c r="M24" s="536"/>
      <c r="N24" s="536"/>
      <c r="O24" s="441"/>
      <c r="P24" s="441"/>
      <c r="Q24" s="441"/>
      <c r="R24" s="441"/>
      <c r="S24" s="441"/>
      <c r="T24" s="441"/>
      <c r="U24" s="441"/>
    </row>
    <row r="25" spans="2:21" ht="15.75" customHeight="1" x14ac:dyDescent="0.15">
      <c r="B25" s="98" t="str">
        <f>IFERROR(VLOOKUP(Government_revenues_table[[#This Row],[Classification du SFP]],[1]!Table6_GFS_codes_classification[#Data],COLUMNS($F:F)+3,FALSE),"Do not enter data")</f>
        <v>Do not enter data</v>
      </c>
      <c r="C25" s="98" t="str">
        <f>IFERROR(VLOOKUP(Government_revenues_table[[#This Row],[Classification du SFP]],[1]!Table6_GFS_codes_classification[#Data],COLUMNS($F:G)+3,FALSE),"Do not enter data")</f>
        <v>Do not enter data</v>
      </c>
      <c r="D25" s="98" t="str">
        <f>IFERROR(VLOOKUP(Government_revenues_table[[#This Row],[Classification du SFP]],[1]!Table6_GFS_codes_classification[#Data],COLUMNS($F:H)+3,FALSE),"Do not enter data")</f>
        <v>Do not enter data</v>
      </c>
      <c r="E25" s="98" t="str">
        <f>IFERROR(VLOOKUP(Government_revenues_table[[#This Row],[Classification du SFP]],[1]!Table6_GFS_codes_classification[#Data],COLUMNS($F:I)+3,FALSE),"Do not enter data")</f>
        <v>Do not enter data</v>
      </c>
      <c r="F25" s="341" t="s">
        <v>796</v>
      </c>
      <c r="G25" s="342" t="s">
        <v>663</v>
      </c>
      <c r="H25" s="341" t="s">
        <v>799</v>
      </c>
      <c r="I25" s="341" t="s">
        <v>800</v>
      </c>
      <c r="J25" s="343">
        <v>243803402</v>
      </c>
      <c r="K25" s="343" t="s">
        <v>54</v>
      </c>
      <c r="L25" s="441"/>
      <c r="M25" s="536"/>
      <c r="N25" s="536"/>
      <c r="O25" s="441"/>
      <c r="P25" s="441"/>
      <c r="Q25" s="441"/>
      <c r="R25" s="441"/>
      <c r="S25" s="441"/>
      <c r="T25" s="441"/>
      <c r="U25" s="441"/>
    </row>
    <row r="26" spans="2:21" ht="22.5" customHeight="1" x14ac:dyDescent="0.15">
      <c r="B26" s="98" t="str">
        <f>IFERROR(VLOOKUP(Government_revenues_table[[#This Row],[Classification du SFP]],[1]!Table6_GFS_codes_classification[#Data],COLUMNS($F:F)+3,FALSE),"Do not enter data")</f>
        <v>Do not enter data</v>
      </c>
      <c r="C26" s="98" t="str">
        <f>IFERROR(VLOOKUP(Government_revenues_table[[#This Row],[Classification du SFP]],[1]!Table6_GFS_codes_classification[#Data],COLUMNS($F:G)+3,FALSE),"Do not enter data")</f>
        <v>Do not enter data</v>
      </c>
      <c r="D26" s="98" t="str">
        <f>IFERROR(VLOOKUP(Government_revenues_table[[#This Row],[Classification du SFP]],[1]!Table6_GFS_codes_classification[#Data],COLUMNS($F:H)+3,FALSE),"Do not enter data")</f>
        <v>Do not enter data</v>
      </c>
      <c r="E26" s="98" t="str">
        <f>IFERROR(VLOOKUP(Government_revenues_table[[#This Row],[Classification du SFP]],[1]!Table6_GFS_codes_classification[#Data],COLUMNS($F:I)+3,FALSE),"Do not enter data")</f>
        <v>Do not enter data</v>
      </c>
      <c r="F26" s="341" t="s">
        <v>796</v>
      </c>
      <c r="G26" s="342" t="s">
        <v>663</v>
      </c>
      <c r="H26" s="341" t="s">
        <v>799</v>
      </c>
      <c r="I26" s="341" t="s">
        <v>801</v>
      </c>
      <c r="J26" s="343">
        <v>580785932</v>
      </c>
      <c r="K26" s="343" t="s">
        <v>54</v>
      </c>
      <c r="L26" s="441"/>
      <c r="M26" s="536"/>
      <c r="N26" s="536"/>
      <c r="O26" s="441"/>
      <c r="P26" s="441"/>
      <c r="Q26" s="441"/>
      <c r="R26" s="441"/>
      <c r="S26" s="441"/>
      <c r="T26" s="441"/>
      <c r="U26" s="441"/>
    </row>
    <row r="27" spans="2:21" x14ac:dyDescent="0.15">
      <c r="B27" s="98" t="str">
        <f>IFERROR(VLOOKUP(Government_revenues_table[[#This Row],[Classification du SFP]],[1]!Table6_GFS_codes_classification[#Data],COLUMNS($F:F)+3,FALSE),"Do not enter data")</f>
        <v>Do not enter data</v>
      </c>
      <c r="C27" s="98" t="str">
        <f>IFERROR(VLOOKUP(Government_revenues_table[[#This Row],[Classification du SFP]],[1]!Table6_GFS_codes_classification[#Data],COLUMNS($F:G)+3,FALSE),"Do not enter data")</f>
        <v>Do not enter data</v>
      </c>
      <c r="D27" s="98" t="str">
        <f>IFERROR(VLOOKUP(Government_revenues_table[[#This Row],[Classification du SFP]],[1]!Table6_GFS_codes_classification[#Data],COLUMNS($F:H)+3,FALSE),"Do not enter data")</f>
        <v>Do not enter data</v>
      </c>
      <c r="E27" s="98" t="str">
        <f>IFERROR(VLOOKUP(Government_revenues_table[[#This Row],[Classification du SFP]],[1]!Table6_GFS_codes_classification[#Data],COLUMNS($F:I)+3,FALSE),"Do not enter data")</f>
        <v>Do not enter data</v>
      </c>
      <c r="F27" s="341" t="s">
        <v>802</v>
      </c>
      <c r="G27" s="342" t="s">
        <v>663</v>
      </c>
      <c r="H27" s="341" t="s">
        <v>803</v>
      </c>
      <c r="I27" s="341" t="s">
        <v>621</v>
      </c>
      <c r="J27" s="343">
        <v>23082500</v>
      </c>
      <c r="K27" s="343" t="s">
        <v>54</v>
      </c>
      <c r="L27" s="441"/>
      <c r="M27" s="537" t="s">
        <v>804</v>
      </c>
      <c r="N27" s="537"/>
      <c r="O27" s="441"/>
      <c r="P27" s="441"/>
      <c r="Q27" s="441"/>
      <c r="R27" s="441"/>
      <c r="S27" s="441"/>
      <c r="T27" s="441"/>
      <c r="U27" s="441"/>
    </row>
    <row r="28" spans="2:21" x14ac:dyDescent="0.15">
      <c r="B28" s="98" t="str">
        <f>IFERROR(VLOOKUP(Government_revenues_table[[#This Row],[Classification du SFP]],[1]!Table6_GFS_codes_classification[#Data],COLUMNS($F:F)+3,FALSE),"Do not enter data")</f>
        <v>Do not enter data</v>
      </c>
      <c r="C28" s="98" t="str">
        <f>IFERROR(VLOOKUP(Government_revenues_table[[#This Row],[Classification du SFP]],[1]!Table6_GFS_codes_classification[#Data],COLUMNS($F:G)+3,FALSE),"Do not enter data")</f>
        <v>Do not enter data</v>
      </c>
      <c r="D28" s="98" t="str">
        <f>IFERROR(VLOOKUP(Government_revenues_table[[#This Row],[Classification du SFP]],[1]!Table6_GFS_codes_classification[#Data],COLUMNS($F:H)+3,FALSE),"Do not enter data")</f>
        <v>Do not enter data</v>
      </c>
      <c r="E28" s="98" t="str">
        <f>IFERROR(VLOOKUP(Government_revenues_table[[#This Row],[Classification du SFP]],[1]!Table6_GFS_codes_classification[#Data],COLUMNS($F:I)+3,FALSE),"Do not enter data")</f>
        <v>Do not enter data</v>
      </c>
      <c r="F28" s="341" t="s">
        <v>802</v>
      </c>
      <c r="G28" s="342" t="s">
        <v>85</v>
      </c>
      <c r="H28" s="341" t="s">
        <v>805</v>
      </c>
      <c r="I28" s="341" t="s">
        <v>622</v>
      </c>
      <c r="J28" s="343">
        <v>4400000</v>
      </c>
      <c r="K28" s="343" t="s">
        <v>54</v>
      </c>
      <c r="L28" s="441"/>
      <c r="M28" s="537" t="s">
        <v>806</v>
      </c>
      <c r="N28" s="537"/>
      <c r="O28" s="441"/>
      <c r="P28" s="441"/>
      <c r="Q28" s="441"/>
      <c r="R28" s="441"/>
      <c r="S28" s="441"/>
      <c r="T28" s="441"/>
      <c r="U28" s="441"/>
    </row>
    <row r="29" spans="2:21" ht="15" thickBot="1" x14ac:dyDescent="0.2">
      <c r="B29" s="98" t="str">
        <f>IFERROR(VLOOKUP(Government_revenues_table[[#This Row],[Classification du SFP]],[1]!Table6_GFS_codes_classification[#Data],COLUMNS($F:F)+3,FALSE),"Do not enter data")</f>
        <v>Do not enter data</v>
      </c>
      <c r="C29" s="98" t="str">
        <f>IFERROR(VLOOKUP(Government_revenues_table[[#This Row],[Classification du SFP]],[1]!Table6_GFS_codes_classification[#Data],COLUMNS($F:G)+3,FALSE),"Do not enter data")</f>
        <v>Do not enter data</v>
      </c>
      <c r="D29" s="98" t="str">
        <f>IFERROR(VLOOKUP(Government_revenues_table[[#This Row],[Classification du SFP]],[1]!Table6_GFS_codes_classification[#Data],COLUMNS($F:H)+3,FALSE),"Do not enter data")</f>
        <v>Do not enter data</v>
      </c>
      <c r="E29" s="98" t="str">
        <f>IFERROR(VLOOKUP(Government_revenues_table[[#This Row],[Classification du SFP]],[1]!Table6_GFS_codes_classification[#Data],COLUMNS($F:I)+3,FALSE),"Do not enter data")</f>
        <v>Do not enter data</v>
      </c>
      <c r="F29" s="341" t="s">
        <v>802</v>
      </c>
      <c r="G29" s="342" t="s">
        <v>663</v>
      </c>
      <c r="H29" s="341" t="s">
        <v>805</v>
      </c>
      <c r="I29" s="341" t="s">
        <v>622</v>
      </c>
      <c r="J29" s="343">
        <v>17022418</v>
      </c>
      <c r="K29" s="343" t="s">
        <v>54</v>
      </c>
      <c r="L29" s="441"/>
      <c r="M29" s="99"/>
      <c r="N29" s="99"/>
      <c r="O29" s="441"/>
      <c r="P29" s="441"/>
      <c r="Q29" s="441"/>
      <c r="R29" s="441"/>
      <c r="S29" s="441"/>
      <c r="T29" s="441"/>
      <c r="U29" s="441"/>
    </row>
    <row r="30" spans="2:21" x14ac:dyDescent="0.15">
      <c r="B30" s="98" t="str">
        <f>IFERROR(VLOOKUP(Government_revenues_table[[#This Row],[Classification du SFP]],[1]!Table6_GFS_codes_classification[#Data],COLUMNS($F:F)+3,FALSE),"Do not enter data")</f>
        <v>Do not enter data</v>
      </c>
      <c r="C30" s="98" t="str">
        <f>IFERROR(VLOOKUP(Government_revenues_table[[#This Row],[Classification du SFP]],[1]!Table6_GFS_codes_classification[#Data],COLUMNS($F:G)+3,FALSE),"Do not enter data")</f>
        <v>Do not enter data</v>
      </c>
      <c r="D30" s="98" t="str">
        <f>IFERROR(VLOOKUP(Government_revenues_table[[#This Row],[Classification du SFP]],[1]!Table6_GFS_codes_classification[#Data],COLUMNS($F:H)+3,FALSE),"Do not enter data")</f>
        <v>Do not enter data</v>
      </c>
      <c r="E30" s="98" t="str">
        <f>IFERROR(VLOOKUP(Government_revenues_table[[#This Row],[Classification du SFP]],[1]!Table6_GFS_codes_classification[#Data],COLUMNS($F:I)+3,FALSE),"Do not enter data")</f>
        <v>Do not enter data</v>
      </c>
      <c r="F30" s="341" t="s">
        <v>802</v>
      </c>
      <c r="G30" s="342" t="s">
        <v>663</v>
      </c>
      <c r="H30" s="341" t="s">
        <v>807</v>
      </c>
      <c r="I30" s="341" t="s">
        <v>801</v>
      </c>
      <c r="J30" s="343">
        <v>91403695</v>
      </c>
      <c r="K30" s="343" t="s">
        <v>54</v>
      </c>
      <c r="L30" s="441"/>
      <c r="M30" s="441"/>
      <c r="N30" s="441"/>
      <c r="O30" s="441"/>
      <c r="P30" s="100"/>
      <c r="Q30" s="425"/>
      <c r="R30" s="442"/>
      <c r="S30" s="425"/>
      <c r="T30" s="442"/>
      <c r="U30" s="425"/>
    </row>
    <row r="31" spans="2:21" x14ac:dyDescent="0.15">
      <c r="B31" s="98" t="str">
        <f>IFERROR(VLOOKUP(Government_revenues_table[[#This Row],[Classification du SFP]],[1]!Table6_GFS_codes_classification[#Data],COLUMNS($F:F)+3,FALSE),"Do not enter data")</f>
        <v>Do not enter data</v>
      </c>
      <c r="C31" s="98" t="str">
        <f>IFERROR(VLOOKUP(Government_revenues_table[[#This Row],[Classification du SFP]],[1]!Table6_GFS_codes_classification[#Data],COLUMNS($F:G)+3,FALSE),"Do not enter data")</f>
        <v>Do not enter data</v>
      </c>
      <c r="D31" s="98" t="str">
        <f>IFERROR(VLOOKUP(Government_revenues_table[[#This Row],[Classification du SFP]],[1]!Table6_GFS_codes_classification[#Data],COLUMNS($F:H)+3,FALSE),"Do not enter data")</f>
        <v>Do not enter data</v>
      </c>
      <c r="E31" s="98" t="str">
        <f>IFERROR(VLOOKUP(Government_revenues_table[[#This Row],[Classification du SFP]],[1]!Table6_GFS_codes_classification[#Data],COLUMNS($F:I)+3,FALSE),"Do not enter data")</f>
        <v>Do not enter data</v>
      </c>
      <c r="F31" s="341" t="s">
        <v>808</v>
      </c>
      <c r="G31" s="341" t="s">
        <v>85</v>
      </c>
      <c r="H31" s="341" t="s">
        <v>809</v>
      </c>
      <c r="I31" s="341" t="s">
        <v>621</v>
      </c>
      <c r="J31" s="343">
        <v>5911088178</v>
      </c>
      <c r="K31" s="343" t="s">
        <v>54</v>
      </c>
      <c r="L31" s="441"/>
      <c r="M31" s="441"/>
      <c r="N31" s="441"/>
      <c r="O31" s="441"/>
      <c r="P31" s="527"/>
      <c r="Q31" s="527"/>
      <c r="R31" s="527"/>
      <c r="S31" s="527"/>
      <c r="T31" s="527"/>
      <c r="U31" s="527"/>
    </row>
    <row r="32" spans="2:21" x14ac:dyDescent="0.15">
      <c r="B32" s="98" t="str">
        <f>IFERROR(VLOOKUP(Government_revenues_table[[#This Row],[Classification du SFP]],[1]!Table6_GFS_codes_classification[#Data],COLUMNS($F:F)+3,FALSE),"Do not enter data")</f>
        <v>Do not enter data</v>
      </c>
      <c r="C32" s="98" t="str">
        <f>IFERROR(VLOOKUP(Government_revenues_table[[#This Row],[Classification du SFP]],[1]!Table6_GFS_codes_classification[#Data],COLUMNS($F:G)+3,FALSE),"Do not enter data")</f>
        <v>Do not enter data</v>
      </c>
      <c r="D32" s="98" t="str">
        <f>IFERROR(VLOOKUP(Government_revenues_table[[#This Row],[Classification du SFP]],[1]!Table6_GFS_codes_classification[#Data],COLUMNS($F:H)+3,FALSE),"Do not enter data")</f>
        <v>Do not enter data</v>
      </c>
      <c r="E32" s="98" t="str">
        <f>IFERROR(VLOOKUP(Government_revenues_table[[#This Row],[Classification du SFP]],[1]!Table6_GFS_codes_classification[#Data],COLUMNS($F:I)+3,FALSE),"Do not enter data")</f>
        <v>Do not enter data</v>
      </c>
      <c r="F32" s="341" t="s">
        <v>796</v>
      </c>
      <c r="G32" s="341" t="s">
        <v>663</v>
      </c>
      <c r="H32" s="341" t="s">
        <v>810</v>
      </c>
      <c r="I32" s="341" t="s">
        <v>621</v>
      </c>
      <c r="J32" s="343">
        <v>138402221</v>
      </c>
      <c r="K32" s="343" t="s">
        <v>54</v>
      </c>
      <c r="L32" s="441"/>
      <c r="M32" s="441"/>
      <c r="N32" s="441"/>
      <c r="O32" s="441"/>
      <c r="P32" s="441"/>
      <c r="Q32" s="441"/>
      <c r="R32" s="441"/>
      <c r="S32" s="441"/>
      <c r="T32" s="441"/>
      <c r="U32" s="441"/>
    </row>
    <row r="33" spans="2:20" x14ac:dyDescent="0.15">
      <c r="B33" s="98" t="str">
        <f>IFERROR(VLOOKUP(Government_revenues_table[[#This Row],[Classification du SFP]],[1]!Table6_GFS_codes_classification[#Data],COLUMNS($F:F)+3,FALSE),"Do not enter data")</f>
        <v>Do not enter data</v>
      </c>
      <c r="C33" s="98" t="str">
        <f>IFERROR(VLOOKUP(Government_revenues_table[[#This Row],[Classification du SFP]],[1]!Table6_GFS_codes_classification[#Data],COLUMNS($F:G)+3,FALSE),"Do not enter data")</f>
        <v>Do not enter data</v>
      </c>
      <c r="D33" s="98" t="str">
        <f>IFERROR(VLOOKUP(Government_revenues_table[[#This Row],[Classification du SFP]],[1]!Table6_GFS_codes_classification[#Data],COLUMNS($F:H)+3,FALSE),"Do not enter data")</f>
        <v>Do not enter data</v>
      </c>
      <c r="E33" s="98" t="str">
        <f>IFERROR(VLOOKUP(Government_revenues_table[[#This Row],[Classification du SFP]],[1]!Table6_GFS_codes_classification[#Data],COLUMNS($F:I)+3,FALSE),"Do not enter data")</f>
        <v>Do not enter data</v>
      </c>
      <c r="F33" s="341" t="s">
        <v>811</v>
      </c>
      <c r="G33" s="341" t="s">
        <v>663</v>
      </c>
      <c r="H33" s="341" t="s">
        <v>812</v>
      </c>
      <c r="I33" s="341" t="s">
        <v>624</v>
      </c>
      <c r="J33" s="343">
        <v>400007905</v>
      </c>
      <c r="K33" s="343" t="s">
        <v>54</v>
      </c>
      <c r="L33" s="441"/>
      <c r="M33" s="441"/>
      <c r="N33" s="441"/>
      <c r="O33" s="441"/>
      <c r="P33" s="441"/>
      <c r="Q33" s="441"/>
      <c r="R33" s="441"/>
      <c r="S33" s="441"/>
      <c r="T33" s="441"/>
    </row>
    <row r="34" spans="2:20" x14ac:dyDescent="0.15">
      <c r="B34" s="98" t="str">
        <f>IFERROR(VLOOKUP(Government_revenues_table[[#This Row],[Classification du SFP]],[1]!Table6_GFS_codes_classification[#Data],COLUMNS($F:F)+3,FALSE),"Do not enter data")</f>
        <v>Do not enter data</v>
      </c>
      <c r="C34" s="98" t="str">
        <f>IFERROR(VLOOKUP(Government_revenues_table[[#This Row],[Classification du SFP]],[1]!Table6_GFS_codes_classification[#Data],COLUMNS($F:G)+3,FALSE),"Do not enter data")</f>
        <v>Do not enter data</v>
      </c>
      <c r="D34" s="98" t="str">
        <f>IFERROR(VLOOKUP(Government_revenues_table[[#This Row],[Classification du SFP]],[1]!Table6_GFS_codes_classification[#Data],COLUMNS($F:H)+3,FALSE),"Do not enter data")</f>
        <v>Do not enter data</v>
      </c>
      <c r="E34" s="98" t="str">
        <f>IFERROR(VLOOKUP(Government_revenues_table[[#This Row],[Classification du SFP]],[1]!Table6_GFS_codes_classification[#Data],COLUMNS($F:I)+3,FALSE),"Do not enter data")</f>
        <v>Do not enter data</v>
      </c>
      <c r="F34" s="341" t="s">
        <v>813</v>
      </c>
      <c r="G34" s="341" t="s">
        <v>663</v>
      </c>
      <c r="H34" s="341" t="s">
        <v>814</v>
      </c>
      <c r="I34" s="341" t="s">
        <v>625</v>
      </c>
      <c r="J34" s="343">
        <v>72709163</v>
      </c>
      <c r="K34" s="343" t="s">
        <v>54</v>
      </c>
      <c r="L34" s="441"/>
      <c r="M34" s="441"/>
      <c r="N34" s="441"/>
      <c r="O34" s="441"/>
      <c r="P34" s="441"/>
      <c r="Q34" s="441"/>
      <c r="R34" s="443"/>
      <c r="S34" s="441"/>
      <c r="T34" s="441"/>
    </row>
    <row r="35" spans="2:20" x14ac:dyDescent="0.15">
      <c r="B35" s="101" t="str">
        <f>IFERROR(VLOOKUP(Government_revenues_table[[#This Row],[Classification du SFP]],[1]!Table6_GFS_codes_classification[#Data],COLUMNS($F:F)+3,FALSE),"Do not enter data")</f>
        <v>Do not enter data</v>
      </c>
      <c r="C35" s="101" t="str">
        <f>IFERROR(VLOOKUP(Government_revenues_table[[#This Row],[Classification du SFP]],[1]!Table6_GFS_codes_classification[#Data],COLUMNS($F:G)+3,FALSE),"Do not enter data")</f>
        <v>Do not enter data</v>
      </c>
      <c r="D35" s="101" t="str">
        <f>IFERROR(VLOOKUP(Government_revenues_table[[#This Row],[Classification du SFP]],[1]!Table6_GFS_codes_classification[#Data],COLUMNS($F:H)+3,FALSE),"Do not enter data")</f>
        <v>Do not enter data</v>
      </c>
      <c r="E35" s="101" t="str">
        <f>IFERROR(VLOOKUP(Government_revenues_table[[#This Row],[Classification du SFP]],[1]!Table6_GFS_codes_classification[#Data],COLUMNS($F:I)+3,FALSE),"Do not enter data")</f>
        <v>Do not enter data</v>
      </c>
      <c r="F35" s="341" t="s">
        <v>813</v>
      </c>
      <c r="G35" s="341" t="s">
        <v>85</v>
      </c>
      <c r="H35" s="341" t="s">
        <v>814</v>
      </c>
      <c r="I35" s="341" t="s">
        <v>626</v>
      </c>
      <c r="J35" s="343">
        <v>14329070</v>
      </c>
      <c r="K35" s="343" t="s">
        <v>54</v>
      </c>
      <c r="L35" s="441"/>
      <c r="M35" s="441"/>
      <c r="N35" s="441"/>
      <c r="O35" s="441"/>
      <c r="P35" s="441"/>
      <c r="Q35" s="441"/>
      <c r="R35" s="444"/>
      <c r="S35" s="441"/>
      <c r="T35" s="441"/>
    </row>
    <row r="36" spans="2:20" x14ac:dyDescent="0.15">
      <c r="B36" s="98" t="str">
        <f>IFERROR(VLOOKUP(Government_revenues_table[[#This Row],[Classification du SFP]],[1]!Table6_GFS_codes_classification[#Data],COLUMNS($F:F)+3,FALSE),"Do not enter data")</f>
        <v>Do not enter data</v>
      </c>
      <c r="C36" s="98" t="str">
        <f>IFERROR(VLOOKUP(Government_revenues_table[[#This Row],[Classification du SFP]],[1]!Table6_GFS_codes_classification[#Data],COLUMNS($F:G)+3,FALSE),"Do not enter data")</f>
        <v>Do not enter data</v>
      </c>
      <c r="D36" s="98" t="str">
        <f>IFERROR(VLOOKUP(Government_revenues_table[[#This Row],[Classification du SFP]],[1]!Table6_GFS_codes_classification[#Data],COLUMNS($F:H)+3,FALSE),"Do not enter data")</f>
        <v>Do not enter data</v>
      </c>
      <c r="E36" s="98" t="str">
        <f>IFERROR(VLOOKUP(Government_revenues_table[[#This Row],[Classification du SFP]],[1]!Table6_GFS_codes_classification[#Data],COLUMNS($F:I)+3,FALSE),"Do not enter data")</f>
        <v>Do not enter data</v>
      </c>
      <c r="F36" s="341" t="s">
        <v>813</v>
      </c>
      <c r="G36" s="341" t="s">
        <v>663</v>
      </c>
      <c r="H36" s="341" t="s">
        <v>814</v>
      </c>
      <c r="I36" s="341" t="s">
        <v>626</v>
      </c>
      <c r="J36" s="343">
        <v>307143963</v>
      </c>
      <c r="K36" s="343" t="s">
        <v>54</v>
      </c>
      <c r="L36" s="441"/>
      <c r="M36" s="441"/>
      <c r="N36" s="441"/>
      <c r="O36" s="441"/>
      <c r="P36" s="441"/>
      <c r="Q36" s="441"/>
      <c r="R36" s="441"/>
      <c r="S36" s="441"/>
      <c r="T36" s="441"/>
    </row>
    <row r="37" spans="2:20" x14ac:dyDescent="0.15">
      <c r="B37" s="98" t="str">
        <f>IFERROR(VLOOKUP(Government_revenues_table[[#This Row],[Classification du SFP]],[1]!Table6_GFS_codes_classification[#Data],COLUMNS($F:F)+3,FALSE),"Do not enter data")</f>
        <v>Do not enter data</v>
      </c>
      <c r="C37" s="98" t="str">
        <f>IFERROR(VLOOKUP(Government_revenues_table[[#This Row],[Classification du SFP]],[1]!Table6_GFS_codes_classification[#Data],COLUMNS($F:G)+3,FALSE),"Do not enter data")</f>
        <v>Do not enter data</v>
      </c>
      <c r="D37" s="98" t="str">
        <f>IFERROR(VLOOKUP(Government_revenues_table[[#This Row],[Classification du SFP]],[1]!Table6_GFS_codes_classification[#Data],COLUMNS($F:H)+3,FALSE),"Do not enter data")</f>
        <v>Do not enter data</v>
      </c>
      <c r="E37" s="98" t="str">
        <f>IFERROR(VLOOKUP(Government_revenues_table[[#This Row],[Classification du SFP]],[1]!Table6_GFS_codes_classification[#Data],COLUMNS($F:I)+3,FALSE),"Do not enter data")</f>
        <v>Do not enter data</v>
      </c>
      <c r="F37" s="341" t="s">
        <v>813</v>
      </c>
      <c r="G37" s="341" t="s">
        <v>85</v>
      </c>
      <c r="H37" s="341" t="s">
        <v>815</v>
      </c>
      <c r="I37" s="341" t="s">
        <v>625</v>
      </c>
      <c r="J37" s="343">
        <v>23442148</v>
      </c>
      <c r="K37" s="343" t="s">
        <v>54</v>
      </c>
      <c r="L37" s="441"/>
      <c r="M37" s="441"/>
      <c r="N37" s="441"/>
      <c r="O37" s="441"/>
      <c r="P37" s="441"/>
      <c r="Q37" s="441"/>
      <c r="R37" s="441"/>
      <c r="S37" s="441"/>
      <c r="T37" s="441"/>
    </row>
    <row r="38" spans="2:20" x14ac:dyDescent="0.15">
      <c r="B38" s="98" t="str">
        <f>IFERROR(VLOOKUP(Government_revenues_table[[#This Row],[Classification du SFP]],[1]!Table6_GFS_codes_classification[#Data],COLUMNS($F:F)+3,FALSE),"Do not enter data")</f>
        <v>Do not enter data</v>
      </c>
      <c r="C38" s="98" t="str">
        <f>IFERROR(VLOOKUP(Government_revenues_table[[#This Row],[Classification du SFP]],[1]!Table6_GFS_codes_classification[#Data],COLUMNS($F:G)+3,FALSE),"Do not enter data")</f>
        <v>Do not enter data</v>
      </c>
      <c r="D38" s="98" t="str">
        <f>IFERROR(VLOOKUP(Government_revenues_table[[#This Row],[Classification du SFP]],[1]!Table6_GFS_codes_classification[#Data],COLUMNS($F:H)+3,FALSE),"Do not enter data")</f>
        <v>Do not enter data</v>
      </c>
      <c r="E38" s="98" t="str">
        <f>IFERROR(VLOOKUP(Government_revenues_table[[#This Row],[Classification du SFP]],[1]!Table6_GFS_codes_classification[#Data],COLUMNS($F:I)+3,FALSE),"Do not enter data")</f>
        <v>Do not enter data</v>
      </c>
      <c r="F38" s="341" t="s">
        <v>813</v>
      </c>
      <c r="G38" s="341" t="s">
        <v>663</v>
      </c>
      <c r="H38" s="341" t="s">
        <v>815</v>
      </c>
      <c r="I38" s="341" t="s">
        <v>625</v>
      </c>
      <c r="J38" s="343">
        <v>636950481</v>
      </c>
      <c r="K38" s="343" t="s">
        <v>54</v>
      </c>
      <c r="L38" s="441"/>
      <c r="M38" s="441"/>
      <c r="N38" s="441"/>
      <c r="O38" s="441"/>
      <c r="P38" s="441"/>
      <c r="Q38" s="441"/>
      <c r="R38" s="441"/>
      <c r="S38" s="441"/>
      <c r="T38" s="443"/>
    </row>
    <row r="39" spans="2:20" x14ac:dyDescent="0.15">
      <c r="B39" s="98" t="str">
        <f>IFERROR(VLOOKUP(Government_revenues_table[[#This Row],[Classification du SFP]],[1]!Table6_GFS_codes_classification[#Data],COLUMNS($F:F)+3,FALSE),"Do not enter data")</f>
        <v>Do not enter data</v>
      </c>
      <c r="C39" s="98" t="str">
        <f>IFERROR(VLOOKUP(Government_revenues_table[[#This Row],[Classification du SFP]],[1]!Table6_GFS_codes_classification[#Data],COLUMNS($F:G)+3,FALSE),"Do not enter data")</f>
        <v>Do not enter data</v>
      </c>
      <c r="D39" s="98" t="str">
        <f>IFERROR(VLOOKUP(Government_revenues_table[[#This Row],[Classification du SFP]],[1]!Table6_GFS_codes_classification[#Data],COLUMNS($F:H)+3,FALSE),"Do not enter data")</f>
        <v>Do not enter data</v>
      </c>
      <c r="E39" s="98" t="str">
        <f>IFERROR(VLOOKUP(Government_revenues_table[[#This Row],[Classification du SFP]],[1]!Table6_GFS_codes_classification[#Data],COLUMNS($F:I)+3,FALSE),"Do not enter data")</f>
        <v>Do not enter data</v>
      </c>
      <c r="F39" s="341" t="s">
        <v>813</v>
      </c>
      <c r="G39" s="341" t="s">
        <v>85</v>
      </c>
      <c r="H39" s="341" t="s">
        <v>816</v>
      </c>
      <c r="I39" s="341" t="s">
        <v>626</v>
      </c>
      <c r="J39" s="343">
        <v>154113538</v>
      </c>
      <c r="K39" s="343" t="s">
        <v>54</v>
      </c>
      <c r="L39" s="441"/>
      <c r="M39" s="441"/>
      <c r="N39" s="441"/>
      <c r="O39" s="441"/>
      <c r="P39" s="441"/>
      <c r="Q39" s="441"/>
      <c r="R39" s="441"/>
      <c r="S39" s="441"/>
      <c r="T39" s="444"/>
    </row>
    <row r="40" spans="2:20" x14ac:dyDescent="0.15">
      <c r="B40" s="98" t="str">
        <f>IFERROR(VLOOKUP(Government_revenues_table[[#This Row],[Classification du SFP]],[1]!Table6_GFS_codes_classification[#Data],COLUMNS($F:F)+3,FALSE),"Do not enter data")</f>
        <v>Do not enter data</v>
      </c>
      <c r="C40" s="98" t="str">
        <f>IFERROR(VLOOKUP(Government_revenues_table[[#This Row],[Classification du SFP]],[1]!Table6_GFS_codes_classification[#Data],COLUMNS($F:G)+3,FALSE),"Do not enter data")</f>
        <v>Do not enter data</v>
      </c>
      <c r="D40" s="98" t="str">
        <f>IFERROR(VLOOKUP(Government_revenues_table[[#This Row],[Classification du SFP]],[1]!Table6_GFS_codes_classification[#Data],COLUMNS($F:H)+3,FALSE),"Do not enter data")</f>
        <v>Do not enter data</v>
      </c>
      <c r="E40" s="98" t="str">
        <f>IFERROR(VLOOKUP(Government_revenues_table[[#This Row],[Classification du SFP]],[1]!Table6_GFS_codes_classification[#Data],COLUMNS($F:I)+3,FALSE),"Do not enter data")</f>
        <v>Do not enter data</v>
      </c>
      <c r="F40" s="341" t="s">
        <v>813</v>
      </c>
      <c r="G40" s="341" t="s">
        <v>663</v>
      </c>
      <c r="H40" s="341" t="s">
        <v>816</v>
      </c>
      <c r="I40" s="341" t="s">
        <v>626</v>
      </c>
      <c r="J40" s="343">
        <v>3180772026</v>
      </c>
      <c r="K40" s="343" t="s">
        <v>54</v>
      </c>
      <c r="L40" s="441"/>
      <c r="M40" s="441"/>
      <c r="N40" s="441"/>
      <c r="O40" s="441"/>
      <c r="P40" s="441"/>
      <c r="Q40" s="441"/>
      <c r="R40" s="441"/>
      <c r="S40" s="441"/>
      <c r="T40" s="441"/>
    </row>
    <row r="41" spans="2:20" x14ac:dyDescent="0.15">
      <c r="B41" s="98" t="str">
        <f>IFERROR(VLOOKUP(Government_revenues_table[[#This Row],[Classification du SFP]],[1]!Table6_GFS_codes_classification[#Data],COLUMNS($F:F)+3,FALSE),"Do not enter data")</f>
        <v>Do not enter data</v>
      </c>
      <c r="C41" s="98" t="str">
        <f>IFERROR(VLOOKUP(Government_revenues_table[[#This Row],[Classification du SFP]],[1]!Table6_GFS_codes_classification[#Data],COLUMNS($F:G)+3,FALSE),"Do not enter data")</f>
        <v>Do not enter data</v>
      </c>
      <c r="D41" s="98" t="str">
        <f>IFERROR(VLOOKUP(Government_revenues_table[[#This Row],[Classification du SFP]],[1]!Table6_GFS_codes_classification[#Data],COLUMNS($F:H)+3,FALSE),"Do not enter data")</f>
        <v>Do not enter data</v>
      </c>
      <c r="E41" s="98" t="str">
        <f>IFERROR(VLOOKUP(Government_revenues_table[[#This Row],[Classification du SFP]],[1]!Table6_GFS_codes_classification[#Data],COLUMNS($F:I)+3,FALSE),"Do not enter data")</f>
        <v>Do not enter data</v>
      </c>
      <c r="F41" s="341" t="s">
        <v>813</v>
      </c>
      <c r="G41" s="341" t="s">
        <v>85</v>
      </c>
      <c r="H41" s="341" t="s">
        <v>817</v>
      </c>
      <c r="I41" s="341" t="s">
        <v>628</v>
      </c>
      <c r="J41" s="343">
        <v>1163493892</v>
      </c>
      <c r="K41" s="343" t="s">
        <v>54</v>
      </c>
      <c r="L41" s="441"/>
      <c r="M41" s="441"/>
      <c r="N41" s="441"/>
      <c r="O41" s="441"/>
      <c r="P41" s="441"/>
      <c r="Q41" s="441"/>
      <c r="R41" s="443"/>
      <c r="S41" s="441"/>
      <c r="T41" s="441"/>
    </row>
    <row r="42" spans="2:20" x14ac:dyDescent="0.15">
      <c r="B42" s="98" t="str">
        <f>IFERROR(VLOOKUP(Government_revenues_table[[#This Row],[Classification du SFP]],[1]!Table6_GFS_codes_classification[#Data],COLUMNS($F:F)+3,FALSE),"Do not enter data")</f>
        <v>Do not enter data</v>
      </c>
      <c r="C42" s="98" t="str">
        <f>IFERROR(VLOOKUP(Government_revenues_table[[#This Row],[Classification du SFP]],[1]!Table6_GFS_codes_classification[#Data],COLUMNS($F:G)+3,FALSE),"Do not enter data")</f>
        <v>Do not enter data</v>
      </c>
      <c r="D42" s="98" t="str">
        <f>IFERROR(VLOOKUP(Government_revenues_table[[#This Row],[Classification du SFP]],[1]!Table6_GFS_codes_classification[#Data],COLUMNS($F:H)+3,FALSE),"Do not enter data")</f>
        <v>Do not enter data</v>
      </c>
      <c r="E42" s="98" t="str">
        <f>IFERROR(VLOOKUP(Government_revenues_table[[#This Row],[Classification du SFP]],[1]!Table6_GFS_codes_classification[#Data],COLUMNS($F:I)+3,FALSE),"Do not enter data")</f>
        <v>Do not enter data</v>
      </c>
      <c r="F42" s="341" t="s">
        <v>813</v>
      </c>
      <c r="G42" s="341" t="s">
        <v>663</v>
      </c>
      <c r="H42" s="341" t="s">
        <v>817</v>
      </c>
      <c r="I42" s="341" t="s">
        <v>628</v>
      </c>
      <c r="J42" s="343">
        <v>2348875004.2199998</v>
      </c>
      <c r="K42" s="343" t="s">
        <v>54</v>
      </c>
      <c r="L42" s="441"/>
      <c r="M42" s="441"/>
      <c r="N42" s="441"/>
      <c r="O42" s="441"/>
      <c r="P42" s="441"/>
      <c r="Q42" s="441"/>
      <c r="R42" s="444"/>
      <c r="S42" s="441"/>
      <c r="T42" s="443"/>
    </row>
    <row r="43" spans="2:20" x14ac:dyDescent="0.15">
      <c r="B43" s="98" t="str">
        <f>IFERROR(VLOOKUP(Government_revenues_table[[#This Row],[Classification du SFP]],[1]!Table6_GFS_codes_classification[#Data],COLUMNS($F:F)+3,FALSE),"Do not enter data")</f>
        <v>Do not enter data</v>
      </c>
      <c r="C43" s="98" t="str">
        <f>IFERROR(VLOOKUP(Government_revenues_table[[#This Row],[Classification du SFP]],[1]!Table6_GFS_codes_classification[#Data],COLUMNS($F:G)+3,FALSE),"Do not enter data")</f>
        <v>Do not enter data</v>
      </c>
      <c r="D43" s="98" t="str">
        <f>IFERROR(VLOOKUP(Government_revenues_table[[#This Row],[Classification du SFP]],[1]!Table6_GFS_codes_classification[#Data],COLUMNS($F:H)+3,FALSE),"Do not enter data")</f>
        <v>Do not enter data</v>
      </c>
      <c r="E43" s="98" t="str">
        <f>IFERROR(VLOOKUP(Government_revenues_table[[#This Row],[Classification du SFP]],[1]!Table6_GFS_codes_classification[#Data],COLUMNS($F:I)+3,FALSE),"Do not enter data")</f>
        <v>Do not enter data</v>
      </c>
      <c r="F43" s="341" t="s">
        <v>793</v>
      </c>
      <c r="G43" s="341" t="s">
        <v>663</v>
      </c>
      <c r="H43" s="341" t="s">
        <v>818</v>
      </c>
      <c r="I43" s="341" t="s">
        <v>615</v>
      </c>
      <c r="J43" s="343">
        <v>408683</v>
      </c>
      <c r="K43" s="343" t="s">
        <v>54</v>
      </c>
      <c r="L43" s="441"/>
      <c r="M43" s="441"/>
      <c r="N43" s="441"/>
      <c r="O43" s="441"/>
      <c r="P43" s="441"/>
      <c r="Q43" s="441"/>
      <c r="R43" s="444"/>
      <c r="S43" s="441"/>
      <c r="T43" s="444"/>
    </row>
    <row r="44" spans="2:20" x14ac:dyDescent="0.15">
      <c r="B44" s="101" t="str">
        <f>IFERROR(VLOOKUP(Government_revenues_table[[#This Row],[Classification du SFP]],[1]!Table6_GFS_codes_classification[#Data],COLUMNS($F:F)+3,FALSE),"Do not enter data")</f>
        <v>Do not enter data</v>
      </c>
      <c r="C44" s="101" t="str">
        <f>IFERROR(VLOOKUP(Government_revenues_table[[#This Row],[Classification du SFP]],[1]!Table6_GFS_codes_classification[#Data],COLUMNS($F:G)+3,FALSE),"Do not enter data")</f>
        <v>Do not enter data</v>
      </c>
      <c r="D44" s="101" t="str">
        <f>IFERROR(VLOOKUP(Government_revenues_table[[#This Row],[Classification du SFP]],[1]!Table6_GFS_codes_classification[#Data],COLUMNS($F:H)+3,FALSE),"Do not enter data")</f>
        <v>Do not enter data</v>
      </c>
      <c r="E44" s="101" t="str">
        <f>IFERROR(VLOOKUP(Government_revenues_table[[#This Row],[Classification du SFP]],[1]!Table6_GFS_codes_classification[#Data],COLUMNS($F:I)+3,FALSE),"Do not enter data")</f>
        <v>Do not enter data</v>
      </c>
      <c r="F44" s="341" t="s">
        <v>793</v>
      </c>
      <c r="G44" s="341" t="s">
        <v>85</v>
      </c>
      <c r="H44" s="341" t="s">
        <v>819</v>
      </c>
      <c r="I44" s="341" t="s">
        <v>615</v>
      </c>
      <c r="J44" s="343">
        <v>18995243</v>
      </c>
      <c r="K44" s="343" t="s">
        <v>54</v>
      </c>
      <c r="L44" s="441"/>
      <c r="M44" s="441"/>
      <c r="N44" s="441"/>
      <c r="O44" s="441"/>
      <c r="P44" s="441"/>
      <c r="Q44" s="441"/>
      <c r="R44" s="444"/>
      <c r="S44" s="441"/>
      <c r="T44" s="443"/>
    </row>
    <row r="45" spans="2:20" x14ac:dyDescent="0.15">
      <c r="B45" s="98" t="str">
        <f>IFERROR(VLOOKUP(Government_revenues_table[[#This Row],[Classification du SFP]],[1]!Table6_GFS_codes_classification[#Data],COLUMNS($F:F)+3,FALSE),"Do not enter data")</f>
        <v>Do not enter data</v>
      </c>
      <c r="C45" s="98" t="str">
        <f>IFERROR(VLOOKUP(Government_revenues_table[[#This Row],[Classification du SFP]],[1]!Table6_GFS_codes_classification[#Data],COLUMNS($F:G)+3,FALSE),"Do not enter data")</f>
        <v>Do not enter data</v>
      </c>
      <c r="D45" s="98" t="str">
        <f>IFERROR(VLOOKUP(Government_revenues_table[[#This Row],[Classification du SFP]],[1]!Table6_GFS_codes_classification[#Data],COLUMNS($F:H)+3,FALSE),"Do not enter data")</f>
        <v>Do not enter data</v>
      </c>
      <c r="E45" s="98" t="str">
        <f>IFERROR(VLOOKUP(Government_revenues_table[[#This Row],[Classification du SFP]],[1]!Table6_GFS_codes_classification[#Data],COLUMNS($F:I)+3,FALSE),"Do not enter data")</f>
        <v>Do not enter data</v>
      </c>
      <c r="F45" s="341" t="s">
        <v>793</v>
      </c>
      <c r="G45" s="341" t="s">
        <v>663</v>
      </c>
      <c r="H45" s="341" t="s">
        <v>819</v>
      </c>
      <c r="I45" s="341" t="s">
        <v>615</v>
      </c>
      <c r="J45" s="343">
        <v>4599098076</v>
      </c>
      <c r="K45" s="343" t="s">
        <v>54</v>
      </c>
      <c r="L45" s="441"/>
      <c r="M45" s="441"/>
      <c r="N45" s="441"/>
      <c r="O45" s="441"/>
      <c r="P45" s="441"/>
      <c r="Q45" s="441"/>
      <c r="R45" s="441"/>
      <c r="S45" s="441"/>
      <c r="T45" s="443"/>
    </row>
    <row r="46" spans="2:20" x14ac:dyDescent="0.15">
      <c r="B46" s="98" t="str">
        <f>IFERROR(VLOOKUP(Government_revenues_table[[#This Row],[Classification du SFP]],[1]!Table6_GFS_codes_classification[#Data],COLUMNS($F:F)+3,FALSE),"Do not enter data")</f>
        <v>Do not enter data</v>
      </c>
      <c r="C46" s="98" t="str">
        <f>IFERROR(VLOOKUP(Government_revenues_table[[#This Row],[Classification du SFP]],[1]!Table6_GFS_codes_classification[#Data],COLUMNS($F:G)+3,FALSE),"Do not enter data")</f>
        <v>Do not enter data</v>
      </c>
      <c r="D46" s="98" t="str">
        <f>IFERROR(VLOOKUP(Government_revenues_table[[#This Row],[Classification du SFP]],[1]!Table6_GFS_codes_classification[#Data],COLUMNS($F:H)+3,FALSE),"Do not enter data")</f>
        <v>Do not enter data</v>
      </c>
      <c r="E46" s="98" t="str">
        <f>IFERROR(VLOOKUP(Government_revenues_table[[#This Row],[Classification du SFP]],[1]!Table6_GFS_codes_classification[#Data],COLUMNS($F:I)+3,FALSE),"Do not enter data")</f>
        <v>Do not enter data</v>
      </c>
      <c r="F46" s="341" t="s">
        <v>820</v>
      </c>
      <c r="G46" s="341" t="s">
        <v>663</v>
      </c>
      <c r="H46" s="341" t="s">
        <v>821</v>
      </c>
      <c r="I46" s="341" t="s">
        <v>801</v>
      </c>
      <c r="J46" s="343">
        <v>37125000</v>
      </c>
      <c r="K46" s="343" t="s">
        <v>54</v>
      </c>
      <c r="L46" s="441"/>
      <c r="M46" s="441"/>
      <c r="N46" s="441"/>
      <c r="O46" s="441"/>
      <c r="P46" s="441"/>
      <c r="Q46" s="441"/>
      <c r="R46" s="441"/>
      <c r="S46" s="441"/>
      <c r="T46" s="441"/>
    </row>
    <row r="47" spans="2:20" x14ac:dyDescent="0.15">
      <c r="B47" s="98"/>
      <c r="C47" s="98"/>
      <c r="D47" s="98"/>
      <c r="E47" s="98"/>
      <c r="F47" s="341" t="s">
        <v>820</v>
      </c>
      <c r="G47" s="341" t="s">
        <v>663</v>
      </c>
      <c r="H47" s="341" t="s">
        <v>821</v>
      </c>
      <c r="I47" s="341" t="s">
        <v>621</v>
      </c>
      <c r="J47" s="343">
        <v>65186815</v>
      </c>
      <c r="K47" s="343" t="s">
        <v>54</v>
      </c>
      <c r="L47" s="441"/>
      <c r="M47" s="441"/>
      <c r="N47" s="441"/>
      <c r="O47" s="441"/>
      <c r="P47" s="441"/>
      <c r="Q47" s="441"/>
      <c r="R47" s="441"/>
      <c r="S47" s="441"/>
      <c r="T47" s="441"/>
    </row>
    <row r="48" spans="2:20" x14ac:dyDescent="0.15">
      <c r="B48" s="98"/>
      <c r="C48" s="98"/>
      <c r="D48" s="98"/>
      <c r="E48" s="98"/>
      <c r="F48" s="341" t="s">
        <v>811</v>
      </c>
      <c r="G48" s="341" t="s">
        <v>85</v>
      </c>
      <c r="H48" s="341" t="s">
        <v>822</v>
      </c>
      <c r="I48" s="341" t="s">
        <v>624</v>
      </c>
      <c r="J48" s="343">
        <v>8642166</v>
      </c>
      <c r="K48" s="343" t="s">
        <v>54</v>
      </c>
      <c r="L48" s="441"/>
      <c r="M48" s="441"/>
      <c r="N48" s="441"/>
      <c r="O48" s="441"/>
      <c r="P48" s="441"/>
      <c r="Q48" s="441"/>
      <c r="R48" s="441"/>
      <c r="S48" s="441"/>
      <c r="T48" s="441"/>
    </row>
    <row r="49" spans="2:11" x14ac:dyDescent="0.15">
      <c r="B49" s="98"/>
      <c r="C49" s="98"/>
      <c r="D49" s="98"/>
      <c r="E49" s="98"/>
      <c r="F49" s="341" t="s">
        <v>811</v>
      </c>
      <c r="G49" s="341" t="s">
        <v>663</v>
      </c>
      <c r="H49" s="341" t="s">
        <v>822</v>
      </c>
      <c r="I49" s="341" t="s">
        <v>624</v>
      </c>
      <c r="J49" s="343">
        <v>281431209</v>
      </c>
      <c r="K49" s="343" t="s">
        <v>54</v>
      </c>
    </row>
    <row r="50" spans="2:11" x14ac:dyDescent="0.15">
      <c r="B50" s="98"/>
      <c r="C50" s="98"/>
      <c r="D50" s="98"/>
      <c r="E50" s="98"/>
      <c r="F50" s="341" t="s">
        <v>811</v>
      </c>
      <c r="G50" s="341" t="s">
        <v>85</v>
      </c>
      <c r="H50" s="341" t="s">
        <v>823</v>
      </c>
      <c r="I50" s="341" t="s">
        <v>624</v>
      </c>
      <c r="J50" s="343">
        <v>90661093</v>
      </c>
      <c r="K50" s="343" t="s">
        <v>54</v>
      </c>
    </row>
    <row r="51" spans="2:11" x14ac:dyDescent="0.15">
      <c r="B51" s="98"/>
      <c r="C51" s="98"/>
      <c r="D51" s="98"/>
      <c r="E51" s="98"/>
      <c r="F51" s="341" t="s">
        <v>811</v>
      </c>
      <c r="G51" s="341" t="s">
        <v>663</v>
      </c>
      <c r="H51" s="341" t="s">
        <v>824</v>
      </c>
      <c r="I51" s="341" t="s">
        <v>624</v>
      </c>
      <c r="J51" s="343">
        <v>12964008942</v>
      </c>
      <c r="K51" s="343" t="s">
        <v>54</v>
      </c>
    </row>
    <row r="52" spans="2:11" x14ac:dyDescent="0.15">
      <c r="B52" s="98"/>
      <c r="C52" s="98"/>
      <c r="D52" s="98"/>
      <c r="E52" s="98"/>
      <c r="F52" s="341" t="s">
        <v>811</v>
      </c>
      <c r="G52" s="341" t="s">
        <v>663</v>
      </c>
      <c r="H52" s="341" t="s">
        <v>825</v>
      </c>
      <c r="I52" s="341" t="s">
        <v>624</v>
      </c>
      <c r="J52" s="343">
        <v>400000</v>
      </c>
      <c r="K52" s="343" t="s">
        <v>54</v>
      </c>
    </row>
    <row r="53" spans="2:11" x14ac:dyDescent="0.15">
      <c r="B53" s="98"/>
      <c r="C53" s="98"/>
      <c r="D53" s="98"/>
      <c r="E53" s="98"/>
      <c r="F53" s="341" t="s">
        <v>826</v>
      </c>
      <c r="G53" s="341" t="s">
        <v>85</v>
      </c>
      <c r="H53" s="341" t="s">
        <v>827</v>
      </c>
      <c r="I53" s="341" t="s">
        <v>617</v>
      </c>
      <c r="J53" s="343">
        <v>62416065</v>
      </c>
      <c r="K53" s="343" t="s">
        <v>54</v>
      </c>
    </row>
    <row r="54" spans="2:11" x14ac:dyDescent="0.15">
      <c r="B54" s="98"/>
      <c r="C54" s="98"/>
      <c r="D54" s="98"/>
      <c r="E54" s="98"/>
      <c r="F54" s="341" t="s">
        <v>820</v>
      </c>
      <c r="G54" s="341" t="s">
        <v>663</v>
      </c>
      <c r="H54" s="341" t="s">
        <v>828</v>
      </c>
      <c r="I54" s="341" t="s">
        <v>621</v>
      </c>
      <c r="J54" s="343">
        <v>2008210162</v>
      </c>
      <c r="K54" s="343" t="s">
        <v>54</v>
      </c>
    </row>
    <row r="55" spans="2:11" x14ac:dyDescent="0.15">
      <c r="B55" s="98"/>
      <c r="C55" s="98"/>
      <c r="D55" s="98"/>
      <c r="E55" s="98"/>
      <c r="F55" s="341" t="s">
        <v>793</v>
      </c>
      <c r="G55" s="341" t="s">
        <v>85</v>
      </c>
      <c r="H55" s="341" t="s">
        <v>829</v>
      </c>
      <c r="I55" s="341" t="s">
        <v>615</v>
      </c>
      <c r="J55" s="343">
        <v>44623604</v>
      </c>
      <c r="K55" s="343" t="s">
        <v>54</v>
      </c>
    </row>
    <row r="56" spans="2:11" x14ac:dyDescent="0.15">
      <c r="B56" s="98"/>
      <c r="C56" s="98"/>
      <c r="D56" s="98"/>
      <c r="E56" s="98"/>
      <c r="F56" s="341" t="s">
        <v>793</v>
      </c>
      <c r="G56" s="341" t="s">
        <v>663</v>
      </c>
      <c r="H56" s="341" t="s">
        <v>829</v>
      </c>
      <c r="I56" s="341" t="s">
        <v>615</v>
      </c>
      <c r="J56" s="343">
        <v>469080600</v>
      </c>
      <c r="K56" s="343" t="s">
        <v>54</v>
      </c>
    </row>
    <row r="57" spans="2:11" x14ac:dyDescent="0.15">
      <c r="B57" s="98"/>
      <c r="C57" s="98"/>
      <c r="D57" s="98"/>
      <c r="E57" s="98"/>
      <c r="F57" s="341" t="s">
        <v>793</v>
      </c>
      <c r="G57" s="341" t="s">
        <v>85</v>
      </c>
      <c r="H57" s="341" t="s">
        <v>830</v>
      </c>
      <c r="I57" s="341" t="s">
        <v>615</v>
      </c>
      <c r="J57" s="343">
        <v>71397772</v>
      </c>
      <c r="K57" s="343" t="s">
        <v>54</v>
      </c>
    </row>
    <row r="58" spans="2:11" x14ac:dyDescent="0.15">
      <c r="B58" s="98"/>
      <c r="C58" s="98"/>
      <c r="D58" s="98"/>
      <c r="E58" s="98"/>
      <c r="F58" s="341" t="s">
        <v>793</v>
      </c>
      <c r="G58" s="341" t="s">
        <v>663</v>
      </c>
      <c r="H58" s="341" t="s">
        <v>830</v>
      </c>
      <c r="I58" s="341" t="s">
        <v>615</v>
      </c>
      <c r="J58" s="343">
        <v>753673814</v>
      </c>
      <c r="K58" s="343" t="s">
        <v>54</v>
      </c>
    </row>
    <row r="59" spans="2:11" x14ac:dyDescent="0.15">
      <c r="B59" s="98"/>
      <c r="C59" s="98"/>
      <c r="D59" s="98"/>
      <c r="E59" s="98"/>
      <c r="F59" s="341" t="s">
        <v>793</v>
      </c>
      <c r="G59" s="341" t="s">
        <v>85</v>
      </c>
      <c r="H59" s="341" t="s">
        <v>831</v>
      </c>
      <c r="I59" s="341" t="s">
        <v>615</v>
      </c>
      <c r="J59" s="343">
        <v>693457</v>
      </c>
      <c r="K59" s="343" t="s">
        <v>54</v>
      </c>
    </row>
    <row r="60" spans="2:11" x14ac:dyDescent="0.15">
      <c r="B60" s="98"/>
      <c r="C60" s="98"/>
      <c r="D60" s="98"/>
      <c r="E60" s="98"/>
      <c r="F60" s="341" t="s">
        <v>793</v>
      </c>
      <c r="G60" s="341" t="s">
        <v>663</v>
      </c>
      <c r="H60" s="341" t="s">
        <v>831</v>
      </c>
      <c r="I60" s="341" t="s">
        <v>615</v>
      </c>
      <c r="J60" s="343">
        <v>182485237</v>
      </c>
      <c r="K60" s="343" t="s">
        <v>54</v>
      </c>
    </row>
    <row r="61" spans="2:11" x14ac:dyDescent="0.15">
      <c r="B61" s="98"/>
      <c r="C61" s="98"/>
      <c r="D61" s="98"/>
      <c r="E61" s="98"/>
      <c r="F61" s="341" t="s">
        <v>826</v>
      </c>
      <c r="G61" s="341" t="s">
        <v>663</v>
      </c>
      <c r="H61" s="341" t="s">
        <v>832</v>
      </c>
      <c r="I61" s="341" t="s">
        <v>801</v>
      </c>
      <c r="J61" s="343">
        <v>30528965</v>
      </c>
      <c r="K61" s="343" t="s">
        <v>54</v>
      </c>
    </row>
    <row r="62" spans="2:11" x14ac:dyDescent="0.15">
      <c r="B62" s="98"/>
      <c r="C62" s="98"/>
      <c r="D62" s="98"/>
      <c r="E62" s="98"/>
      <c r="F62" s="341" t="s">
        <v>826</v>
      </c>
      <c r="G62" s="341" t="s">
        <v>663</v>
      </c>
      <c r="H62" s="341" t="s">
        <v>832</v>
      </c>
      <c r="I62" s="341" t="s">
        <v>621</v>
      </c>
      <c r="J62" s="343">
        <v>200514102</v>
      </c>
      <c r="K62" s="343" t="s">
        <v>54</v>
      </c>
    </row>
    <row r="63" spans="2:11" x14ac:dyDescent="0.15">
      <c r="B63" s="98"/>
      <c r="C63" s="98"/>
      <c r="D63" s="98"/>
      <c r="E63" s="98"/>
      <c r="F63" s="341" t="s">
        <v>826</v>
      </c>
      <c r="G63" s="341" t="s">
        <v>663</v>
      </c>
      <c r="H63" s="341" t="s">
        <v>833</v>
      </c>
      <c r="I63" s="341" t="s">
        <v>801</v>
      </c>
      <c r="J63" s="343">
        <v>23284792020</v>
      </c>
      <c r="K63" s="343" t="s">
        <v>54</v>
      </c>
    </row>
    <row r="64" spans="2:11" x14ac:dyDescent="0.15">
      <c r="B64" s="98"/>
      <c r="C64" s="98"/>
      <c r="D64" s="98"/>
      <c r="E64" s="98"/>
      <c r="F64" s="341" t="s">
        <v>793</v>
      </c>
      <c r="G64" s="341" t="s">
        <v>85</v>
      </c>
      <c r="H64" s="341" t="s">
        <v>834</v>
      </c>
      <c r="I64" s="341" t="s">
        <v>615</v>
      </c>
      <c r="J64" s="343">
        <v>89235758</v>
      </c>
      <c r="K64" s="343" t="s">
        <v>54</v>
      </c>
    </row>
    <row r="65" spans="2:11" x14ac:dyDescent="0.15">
      <c r="B65" s="98"/>
      <c r="C65" s="98"/>
      <c r="D65" s="98"/>
      <c r="E65" s="98"/>
      <c r="F65" s="341" t="s">
        <v>793</v>
      </c>
      <c r="G65" s="341" t="s">
        <v>663</v>
      </c>
      <c r="H65" s="341" t="s">
        <v>834</v>
      </c>
      <c r="I65" s="341" t="s">
        <v>615</v>
      </c>
      <c r="J65" s="343">
        <v>944411783</v>
      </c>
      <c r="K65" s="343" t="s">
        <v>54</v>
      </c>
    </row>
    <row r="66" spans="2:11" x14ac:dyDescent="0.15">
      <c r="B66" s="98"/>
      <c r="C66" s="98"/>
      <c r="D66" s="98"/>
      <c r="E66" s="98"/>
      <c r="F66" s="341" t="s">
        <v>826</v>
      </c>
      <c r="G66" s="341" t="s">
        <v>663</v>
      </c>
      <c r="H66" s="341" t="s">
        <v>835</v>
      </c>
      <c r="I66" s="341" t="s">
        <v>801</v>
      </c>
      <c r="J66" s="343">
        <v>57251900</v>
      </c>
      <c r="K66" s="343" t="s">
        <v>54</v>
      </c>
    </row>
    <row r="67" spans="2:11" x14ac:dyDescent="0.15">
      <c r="B67" s="98"/>
      <c r="C67" s="98"/>
      <c r="D67" s="98"/>
      <c r="E67" s="98"/>
      <c r="F67" s="341" t="s">
        <v>811</v>
      </c>
      <c r="G67" s="341" t="s">
        <v>85</v>
      </c>
      <c r="H67" s="341" t="s">
        <v>836</v>
      </c>
      <c r="I67" s="341" t="s">
        <v>624</v>
      </c>
      <c r="J67" s="343">
        <v>6204410028</v>
      </c>
      <c r="K67" s="343" t="s">
        <v>54</v>
      </c>
    </row>
    <row r="68" spans="2:11" x14ac:dyDescent="0.15">
      <c r="B68" s="98"/>
      <c r="C68" s="98"/>
      <c r="D68" s="98"/>
      <c r="E68" s="98"/>
      <c r="F68" s="341" t="s">
        <v>811</v>
      </c>
      <c r="G68" s="341" t="s">
        <v>663</v>
      </c>
      <c r="H68" s="341" t="s">
        <v>836</v>
      </c>
      <c r="I68" s="341" t="s">
        <v>624</v>
      </c>
      <c r="J68" s="343">
        <v>6616896144</v>
      </c>
      <c r="K68" s="343" t="s">
        <v>54</v>
      </c>
    </row>
    <row r="69" spans="2:11" x14ac:dyDescent="0.15">
      <c r="B69" s="98"/>
      <c r="C69" s="98"/>
      <c r="D69" s="98"/>
      <c r="E69" s="98"/>
      <c r="F69" s="341" t="s">
        <v>811</v>
      </c>
      <c r="G69" s="341" t="s">
        <v>85</v>
      </c>
      <c r="H69" s="341" t="s">
        <v>837</v>
      </c>
      <c r="I69" s="341" t="s">
        <v>624</v>
      </c>
      <c r="J69" s="343">
        <v>17804158</v>
      </c>
      <c r="K69" s="343" t="s">
        <v>54</v>
      </c>
    </row>
    <row r="70" spans="2:11" x14ac:dyDescent="0.15">
      <c r="B70" s="98"/>
      <c r="C70" s="98"/>
      <c r="D70" s="98"/>
      <c r="E70" s="98"/>
      <c r="F70" s="341" t="s">
        <v>811</v>
      </c>
      <c r="G70" s="341" t="s">
        <v>663</v>
      </c>
      <c r="H70" s="341" t="s">
        <v>837</v>
      </c>
      <c r="I70" s="341" t="s">
        <v>624</v>
      </c>
      <c r="J70" s="343">
        <v>215062980</v>
      </c>
      <c r="K70" s="343" t="s">
        <v>54</v>
      </c>
    </row>
    <row r="71" spans="2:11" x14ac:dyDescent="0.15">
      <c r="B71" s="98"/>
      <c r="C71" s="98"/>
      <c r="D71" s="98"/>
      <c r="E71" s="98"/>
      <c r="F71" s="341" t="s">
        <v>811</v>
      </c>
      <c r="G71" s="341" t="s">
        <v>85</v>
      </c>
      <c r="H71" s="341" t="s">
        <v>838</v>
      </c>
      <c r="I71" s="341" t="s">
        <v>624</v>
      </c>
      <c r="J71" s="343">
        <v>4944594640</v>
      </c>
      <c r="K71" s="343" t="s">
        <v>54</v>
      </c>
    </row>
    <row r="72" spans="2:11" x14ac:dyDescent="0.15">
      <c r="B72" s="98"/>
      <c r="C72" s="98"/>
      <c r="D72" s="98"/>
      <c r="E72" s="98"/>
      <c r="F72" s="341" t="s">
        <v>811</v>
      </c>
      <c r="G72" s="341" t="s">
        <v>663</v>
      </c>
      <c r="H72" s="341" t="s">
        <v>838</v>
      </c>
      <c r="I72" s="341" t="s">
        <v>624</v>
      </c>
      <c r="J72" s="343">
        <v>2025182883</v>
      </c>
      <c r="K72" s="343" t="s">
        <v>54</v>
      </c>
    </row>
    <row r="73" spans="2:11" x14ac:dyDescent="0.15">
      <c r="B73" s="98"/>
      <c r="C73" s="98"/>
      <c r="D73" s="98"/>
      <c r="E73" s="98"/>
      <c r="F73" s="341" t="s">
        <v>811</v>
      </c>
      <c r="G73" s="341" t="s">
        <v>85</v>
      </c>
      <c r="H73" s="341" t="s">
        <v>839</v>
      </c>
      <c r="I73" s="341" t="s">
        <v>624</v>
      </c>
      <c r="J73" s="343">
        <v>2672709461</v>
      </c>
      <c r="K73" s="343" t="s">
        <v>54</v>
      </c>
    </row>
    <row r="74" spans="2:11" x14ac:dyDescent="0.15">
      <c r="B74" s="98"/>
      <c r="C74" s="98"/>
      <c r="D74" s="98"/>
      <c r="E74" s="98"/>
      <c r="F74" s="341" t="s">
        <v>811</v>
      </c>
      <c r="G74" s="341" t="s">
        <v>663</v>
      </c>
      <c r="H74" s="341" t="s">
        <v>839</v>
      </c>
      <c r="I74" s="341" t="s">
        <v>624</v>
      </c>
      <c r="J74" s="343">
        <v>19159858371</v>
      </c>
      <c r="K74" s="343" t="s">
        <v>54</v>
      </c>
    </row>
    <row r="75" spans="2:11" x14ac:dyDescent="0.15">
      <c r="B75" s="98"/>
      <c r="C75" s="98"/>
      <c r="D75" s="98"/>
      <c r="E75" s="98"/>
      <c r="F75" s="341" t="s">
        <v>840</v>
      </c>
      <c r="G75" s="341" t="s">
        <v>85</v>
      </c>
      <c r="H75" s="341" t="s">
        <v>841</v>
      </c>
      <c r="I75" s="341" t="s">
        <v>621</v>
      </c>
      <c r="J75" s="343">
        <v>307818398</v>
      </c>
      <c r="K75" s="343" t="s">
        <v>54</v>
      </c>
    </row>
    <row r="76" spans="2:11" x14ac:dyDescent="0.15">
      <c r="B76" s="98"/>
      <c r="C76" s="98"/>
      <c r="D76" s="98"/>
      <c r="E76" s="98"/>
      <c r="F76" s="341" t="s">
        <v>842</v>
      </c>
      <c r="G76" s="341" t="s">
        <v>85</v>
      </c>
      <c r="H76" s="341" t="s">
        <v>843</v>
      </c>
      <c r="I76" s="341" t="s">
        <v>617</v>
      </c>
      <c r="J76" s="343">
        <v>198304406</v>
      </c>
      <c r="K76" s="343" t="s">
        <v>54</v>
      </c>
    </row>
    <row r="77" spans="2:11" x14ac:dyDescent="0.15">
      <c r="B77" s="98"/>
      <c r="C77" s="98"/>
      <c r="D77" s="98"/>
      <c r="E77" s="98"/>
      <c r="F77" s="341" t="s">
        <v>802</v>
      </c>
      <c r="G77" s="341" t="s">
        <v>663</v>
      </c>
      <c r="H77" s="341" t="s">
        <v>844</v>
      </c>
      <c r="I77" s="341" t="s">
        <v>800</v>
      </c>
      <c r="J77" s="343">
        <v>26632000</v>
      </c>
      <c r="K77" s="343" t="s">
        <v>54</v>
      </c>
    </row>
    <row r="78" spans="2:11" x14ac:dyDescent="0.15">
      <c r="B78" s="98"/>
      <c r="C78" s="98"/>
      <c r="D78" s="98"/>
      <c r="E78" s="98"/>
      <c r="F78" s="341" t="s">
        <v>793</v>
      </c>
      <c r="G78" s="341" t="s">
        <v>663</v>
      </c>
      <c r="H78" s="341" t="s">
        <v>845</v>
      </c>
      <c r="I78" s="341" t="s">
        <v>615</v>
      </c>
      <c r="J78" s="343">
        <v>2336123</v>
      </c>
      <c r="K78" s="343" t="s">
        <v>54</v>
      </c>
    </row>
    <row r="79" spans="2:11" x14ac:dyDescent="0.15">
      <c r="B79" s="98"/>
      <c r="C79" s="98"/>
      <c r="D79" s="98"/>
      <c r="E79" s="98"/>
      <c r="F79" s="341" t="s">
        <v>793</v>
      </c>
      <c r="G79" s="341" t="s">
        <v>663</v>
      </c>
      <c r="H79" s="341" t="s">
        <v>846</v>
      </c>
      <c r="I79" s="341" t="s">
        <v>615</v>
      </c>
      <c r="J79" s="343">
        <v>8726161</v>
      </c>
      <c r="K79" s="343" t="s">
        <v>54</v>
      </c>
    </row>
    <row r="80" spans="2:11" x14ac:dyDescent="0.15">
      <c r="B80" s="98"/>
      <c r="C80" s="98"/>
      <c r="D80" s="98"/>
      <c r="E80" s="98"/>
      <c r="F80" s="341" t="s">
        <v>847</v>
      </c>
      <c r="G80" s="341" t="s">
        <v>663</v>
      </c>
      <c r="H80" s="341" t="s">
        <v>848</v>
      </c>
      <c r="I80" s="341" t="s">
        <v>801</v>
      </c>
      <c r="J80" s="343">
        <v>146345886</v>
      </c>
      <c r="K80" s="343" t="s">
        <v>54</v>
      </c>
    </row>
    <row r="81" spans="2:20" x14ac:dyDescent="0.15">
      <c r="B81" s="98"/>
      <c r="C81" s="98"/>
      <c r="D81" s="98"/>
      <c r="E81" s="98"/>
      <c r="F81" s="341" t="s">
        <v>849</v>
      </c>
      <c r="G81" s="341" t="s">
        <v>663</v>
      </c>
      <c r="H81" s="341" t="s">
        <v>850</v>
      </c>
      <c r="I81" s="341" t="s">
        <v>624</v>
      </c>
      <c r="J81" s="343">
        <v>15082422419</v>
      </c>
      <c r="K81" s="343" t="s">
        <v>54</v>
      </c>
      <c r="L81" s="441"/>
      <c r="M81" s="441"/>
      <c r="N81" s="441"/>
      <c r="O81" s="441"/>
      <c r="P81" s="441"/>
      <c r="Q81" s="441"/>
      <c r="R81" s="441"/>
      <c r="S81" s="441"/>
      <c r="T81" s="441"/>
    </row>
    <row r="82" spans="2:20" x14ac:dyDescent="0.15">
      <c r="B82" s="98"/>
      <c r="C82" s="98"/>
      <c r="D82" s="98"/>
      <c r="E82" s="98"/>
      <c r="F82" s="341" t="s">
        <v>826</v>
      </c>
      <c r="G82" s="341" t="s">
        <v>663</v>
      </c>
      <c r="H82" s="341" t="s">
        <v>851</v>
      </c>
      <c r="I82" s="341" t="s">
        <v>629</v>
      </c>
      <c r="J82" s="343">
        <v>151299475</v>
      </c>
      <c r="K82" s="343" t="s">
        <v>54</v>
      </c>
      <c r="L82" s="441"/>
      <c r="M82" s="441"/>
      <c r="N82" s="441"/>
      <c r="O82" s="441"/>
      <c r="P82" s="441"/>
      <c r="Q82" s="441"/>
      <c r="R82" s="441"/>
      <c r="S82" s="441"/>
      <c r="T82" s="441"/>
    </row>
    <row r="83" spans="2:20" x14ac:dyDescent="0.15">
      <c r="B83" s="98"/>
      <c r="C83" s="98"/>
      <c r="D83" s="98"/>
      <c r="E83" s="98"/>
      <c r="F83" s="341" t="s">
        <v>826</v>
      </c>
      <c r="G83" s="341" t="s">
        <v>663</v>
      </c>
      <c r="H83" s="341" t="s">
        <v>851</v>
      </c>
      <c r="I83" s="341" t="s">
        <v>621</v>
      </c>
      <c r="J83" s="343">
        <v>94078620</v>
      </c>
      <c r="K83" s="343" t="s">
        <v>54</v>
      </c>
      <c r="L83" s="441"/>
      <c r="M83" s="441"/>
      <c r="N83" s="441"/>
      <c r="O83" s="441"/>
      <c r="P83" s="441"/>
      <c r="Q83" s="441"/>
      <c r="R83" s="441"/>
      <c r="S83" s="441"/>
      <c r="T83" s="441"/>
    </row>
    <row r="84" spans="2:20" x14ac:dyDescent="0.15">
      <c r="B84" s="98"/>
      <c r="C84" s="98"/>
      <c r="D84" s="98"/>
      <c r="E84" s="98"/>
      <c r="F84" s="341" t="s">
        <v>849</v>
      </c>
      <c r="G84" s="341" t="s">
        <v>85</v>
      </c>
      <c r="H84" s="341" t="s">
        <v>852</v>
      </c>
      <c r="I84" s="341" t="s">
        <v>615</v>
      </c>
      <c r="J84" s="343">
        <v>47061229</v>
      </c>
      <c r="K84" s="343" t="s">
        <v>54</v>
      </c>
      <c r="L84" s="441"/>
      <c r="M84" s="441"/>
      <c r="N84" s="441"/>
      <c r="O84" s="441"/>
      <c r="P84" s="441"/>
      <c r="Q84" s="441"/>
      <c r="R84" s="441"/>
      <c r="S84" s="441"/>
      <c r="T84" s="441"/>
    </row>
    <row r="85" spans="2:20" x14ac:dyDescent="0.15">
      <c r="B85" s="98"/>
      <c r="C85" s="98"/>
      <c r="D85" s="98"/>
      <c r="E85" s="98"/>
      <c r="F85" s="341" t="s">
        <v>849</v>
      </c>
      <c r="G85" s="341" t="s">
        <v>663</v>
      </c>
      <c r="H85" s="341" t="s">
        <v>852</v>
      </c>
      <c r="I85" s="341" t="s">
        <v>615</v>
      </c>
      <c r="J85" s="343">
        <v>5913689483</v>
      </c>
      <c r="K85" s="343" t="s">
        <v>54</v>
      </c>
      <c r="L85" s="441"/>
      <c r="M85" s="441"/>
      <c r="N85" s="441"/>
      <c r="O85" s="441"/>
      <c r="P85" s="441"/>
      <c r="Q85" s="441"/>
      <c r="R85" s="441"/>
      <c r="S85" s="441"/>
      <c r="T85" s="441"/>
    </row>
    <row r="86" spans="2:20" x14ac:dyDescent="0.15">
      <c r="B86" s="98"/>
      <c r="C86" s="98"/>
      <c r="D86" s="98"/>
      <c r="E86" s="98"/>
      <c r="F86" s="341" t="s">
        <v>849</v>
      </c>
      <c r="G86" s="341" t="s">
        <v>85</v>
      </c>
      <c r="H86" s="341" t="s">
        <v>853</v>
      </c>
      <c r="I86" s="341" t="s">
        <v>624</v>
      </c>
      <c r="J86" s="343">
        <v>23890886</v>
      </c>
      <c r="K86" s="343" t="s">
        <v>54</v>
      </c>
      <c r="L86" s="441"/>
      <c r="M86" s="441"/>
      <c r="N86" s="441"/>
      <c r="O86" s="441"/>
      <c r="P86" s="441"/>
      <c r="Q86" s="441"/>
      <c r="R86" s="441"/>
      <c r="S86" s="441"/>
      <c r="T86" s="441"/>
    </row>
    <row r="87" spans="2:20" x14ac:dyDescent="0.15">
      <c r="B87" s="98"/>
      <c r="C87" s="98"/>
      <c r="D87" s="98"/>
      <c r="E87" s="98"/>
      <c r="F87" s="341" t="s">
        <v>849</v>
      </c>
      <c r="G87" s="341" t="s">
        <v>663</v>
      </c>
      <c r="H87" s="341" t="s">
        <v>853</v>
      </c>
      <c r="I87" s="341" t="s">
        <v>624</v>
      </c>
      <c r="J87" s="343">
        <v>285823647</v>
      </c>
      <c r="K87" s="343" t="s">
        <v>54</v>
      </c>
      <c r="L87" s="441"/>
      <c r="M87" s="441"/>
      <c r="N87" s="441"/>
      <c r="O87" s="441"/>
      <c r="P87" s="441"/>
      <c r="Q87" s="441"/>
      <c r="R87" s="441"/>
      <c r="S87" s="441"/>
      <c r="T87" s="441"/>
    </row>
    <row r="88" spans="2:20" x14ac:dyDescent="0.15">
      <c r="B88" s="98"/>
      <c r="C88" s="98"/>
      <c r="D88" s="98"/>
      <c r="E88" s="98"/>
      <c r="F88" s="341" t="s">
        <v>849</v>
      </c>
      <c r="G88" s="341" t="s">
        <v>85</v>
      </c>
      <c r="H88" s="341" t="s">
        <v>854</v>
      </c>
      <c r="I88" s="341" t="s">
        <v>624</v>
      </c>
      <c r="J88" s="343">
        <v>164280184</v>
      </c>
      <c r="K88" s="343" t="s">
        <v>54</v>
      </c>
      <c r="L88" s="441"/>
      <c r="M88" s="441"/>
      <c r="N88" s="441"/>
      <c r="O88" s="441"/>
      <c r="P88" s="441"/>
      <c r="Q88" s="441"/>
      <c r="R88" s="441"/>
      <c r="S88" s="441"/>
      <c r="T88" s="441"/>
    </row>
    <row r="89" spans="2:20" x14ac:dyDescent="0.15">
      <c r="B89" s="98"/>
      <c r="C89" s="98"/>
      <c r="D89" s="98"/>
      <c r="E89" s="98"/>
      <c r="F89" s="341" t="s">
        <v>849</v>
      </c>
      <c r="G89" s="341" t="s">
        <v>663</v>
      </c>
      <c r="H89" s="341" t="s">
        <v>854</v>
      </c>
      <c r="I89" s="341" t="s">
        <v>624</v>
      </c>
      <c r="J89" s="343">
        <v>33420917478</v>
      </c>
      <c r="K89" s="343" t="s">
        <v>54</v>
      </c>
      <c r="L89" s="441"/>
      <c r="M89" s="441"/>
      <c r="N89" s="441"/>
      <c r="O89" s="441"/>
      <c r="P89" s="441"/>
      <c r="Q89" s="441"/>
      <c r="R89" s="441"/>
      <c r="S89" s="441"/>
      <c r="T89" s="441"/>
    </row>
    <row r="90" spans="2:20" x14ac:dyDescent="0.15">
      <c r="B90" s="98"/>
      <c r="C90" s="98"/>
      <c r="D90" s="98"/>
      <c r="E90" s="98"/>
      <c r="F90" s="341" t="s">
        <v>849</v>
      </c>
      <c r="G90" s="341" t="s">
        <v>663</v>
      </c>
      <c r="H90" s="341" t="s">
        <v>855</v>
      </c>
      <c r="I90" s="341" t="s">
        <v>624</v>
      </c>
      <c r="J90" s="343">
        <v>5325000</v>
      </c>
      <c r="K90" s="343" t="s">
        <v>54</v>
      </c>
      <c r="L90" s="441"/>
      <c r="M90" s="441"/>
      <c r="N90" s="441"/>
      <c r="O90" s="441"/>
      <c r="P90" s="441"/>
      <c r="Q90" s="441"/>
      <c r="R90" s="441"/>
      <c r="S90" s="441"/>
      <c r="T90" s="441"/>
    </row>
    <row r="91" spans="2:20" ht="30" x14ac:dyDescent="0.15">
      <c r="B91" s="98"/>
      <c r="C91" s="98"/>
      <c r="D91" s="98"/>
      <c r="E91" s="98"/>
      <c r="F91" s="344" t="s">
        <v>802</v>
      </c>
      <c r="G91" s="344" t="s">
        <v>803</v>
      </c>
      <c r="H91" s="344" t="s">
        <v>807</v>
      </c>
      <c r="I91" s="341" t="s">
        <v>803</v>
      </c>
      <c r="J91" s="343">
        <v>0</v>
      </c>
      <c r="K91" s="343" t="s">
        <v>54</v>
      </c>
      <c r="L91" s="441"/>
      <c r="M91" s="441"/>
      <c r="N91" s="441"/>
      <c r="O91" s="441"/>
      <c r="P91" s="441"/>
      <c r="Q91" s="441"/>
      <c r="R91" s="441"/>
      <c r="S91" s="441"/>
      <c r="T91" s="441"/>
    </row>
    <row r="92" spans="2:20" x14ac:dyDescent="0.15">
      <c r="B92" s="98" t="str">
        <f>IFERROR(VLOOKUP(Government_revenues_table[[#This Row],[Classification du SFP]],[1]!Table6_GFS_codes_classification[#Data],COLUMNS($F:F)+3,FALSE),"Do not enter data")</f>
        <v>Do not enter data</v>
      </c>
      <c r="C92" s="98" t="str">
        <f>IFERROR(VLOOKUP(Government_revenues_table[[#This Row],[Classification du SFP]],[1]!Table6_GFS_codes_classification[#Data],COLUMNS($F:G)+3,FALSE),"Do not enter data")</f>
        <v>Do not enter data</v>
      </c>
      <c r="D92" s="98" t="str">
        <f>IFERROR(VLOOKUP(Government_revenues_table[[#This Row],[Classification du SFP]],[1]!Table6_GFS_codes_classification[#Data],COLUMNS($F:H)+3,FALSE),"Do not enter data")</f>
        <v>Do not enter data</v>
      </c>
      <c r="E92" s="98" t="str">
        <f>IFERROR(VLOOKUP(Government_revenues_table[[#This Row],[Classification du SFP]],[1]!Table6_GFS_codes_classification[#Data],COLUMNS($F:I)+3,FALSE),"Do not enter data")</f>
        <v>Do not enter data</v>
      </c>
      <c r="F92" s="102" t="s">
        <v>718</v>
      </c>
      <c r="G92" s="441"/>
      <c r="H92" s="441"/>
      <c r="I92" s="441"/>
      <c r="J92" s="445" t="s">
        <v>856</v>
      </c>
      <c r="K92" s="441" t="s">
        <v>768</v>
      </c>
      <c r="L92" s="441"/>
      <c r="M92" s="441"/>
      <c r="N92" s="441"/>
      <c r="O92" s="441"/>
      <c r="P92" s="441"/>
      <c r="Q92" s="441"/>
      <c r="R92" s="441"/>
      <c r="S92" s="441"/>
      <c r="T92" s="441"/>
    </row>
    <row r="93" spans="2:20" ht="15" thickBot="1" x14ac:dyDescent="0.2">
      <c r="B93" s="441"/>
      <c r="C93" s="441"/>
      <c r="D93" s="441"/>
      <c r="E93" s="441"/>
      <c r="F93" s="441"/>
      <c r="G93" s="441"/>
      <c r="H93" s="441"/>
      <c r="I93" s="441"/>
      <c r="J93" s="441"/>
      <c r="K93" s="441"/>
      <c r="L93" s="441"/>
      <c r="M93" s="441"/>
      <c r="N93" s="441"/>
      <c r="O93" s="441"/>
      <c r="P93" s="441"/>
      <c r="Q93" s="441"/>
      <c r="R93" s="441"/>
      <c r="S93" s="441"/>
      <c r="T93" s="441"/>
    </row>
    <row r="94" spans="2:20" ht="17" thickBot="1" x14ac:dyDescent="0.25">
      <c r="B94" s="441"/>
      <c r="C94" s="441"/>
      <c r="D94" s="441"/>
      <c r="E94" s="441"/>
      <c r="F94" s="441"/>
      <c r="G94" s="441"/>
      <c r="H94" s="441"/>
      <c r="I94" s="103" t="s">
        <v>857</v>
      </c>
      <c r="J94" s="104">
        <f>SUMIF(Government_revenues_table[Devise],"USD",Government_revenues_table[Valeur des revenus])+(IFERROR(SUMIF(Government_revenues_table[Devise],"&lt;&gt;USD",Government_revenues_table[Valeur des revenus])/'À propos de'!E45,0))</f>
        <v>274080792.6374715</v>
      </c>
      <c r="K94" s="441"/>
      <c r="L94" s="441"/>
      <c r="M94" s="441"/>
      <c r="N94" s="441"/>
      <c r="O94" s="441"/>
      <c r="P94" s="441"/>
      <c r="Q94" s="441"/>
      <c r="R94" s="441"/>
      <c r="S94" s="441"/>
      <c r="T94" s="444"/>
    </row>
    <row r="95" spans="2:20" ht="21" customHeight="1" thickBot="1" x14ac:dyDescent="0.2">
      <c r="B95" s="441"/>
      <c r="C95" s="441"/>
      <c r="D95" s="441"/>
      <c r="E95" s="441"/>
      <c r="F95" s="441"/>
      <c r="G95" s="441"/>
      <c r="H95" s="441"/>
      <c r="I95" s="211"/>
      <c r="J95" s="443"/>
      <c r="K95" s="441"/>
      <c r="L95" s="441"/>
      <c r="M95" s="441"/>
      <c r="N95" s="441"/>
      <c r="O95" s="441"/>
      <c r="P95" s="441"/>
      <c r="Q95" s="441"/>
      <c r="R95" s="441"/>
      <c r="S95" s="441"/>
      <c r="T95" s="441"/>
    </row>
    <row r="96" spans="2:20" ht="17" thickBot="1" x14ac:dyDescent="0.25">
      <c r="B96" s="441"/>
      <c r="C96" s="441"/>
      <c r="D96" s="441"/>
      <c r="E96" s="441"/>
      <c r="F96" s="441"/>
      <c r="G96" s="441"/>
      <c r="H96" s="441"/>
      <c r="I96" s="103" t="str">
        <f>"Total en "&amp;'À propos de'!E44</f>
        <v>Total en XOF</v>
      </c>
      <c r="J96" s="104">
        <f>J94*'À propos de'!$E$45</f>
        <v>161033428906.22</v>
      </c>
      <c r="K96" s="441"/>
      <c r="L96" s="441"/>
      <c r="M96" s="441"/>
      <c r="N96" s="441"/>
      <c r="O96" s="441"/>
      <c r="P96" s="441"/>
      <c r="Q96" s="441"/>
      <c r="R96" s="441"/>
      <c r="S96" s="441"/>
      <c r="T96" s="441"/>
    </row>
    <row r="100" spans="6:11" ht="23" x14ac:dyDescent="0.15">
      <c r="F100" s="417" t="s">
        <v>858</v>
      </c>
      <c r="G100" s="417"/>
      <c r="H100" s="106"/>
      <c r="I100" s="106"/>
      <c r="J100" s="106"/>
      <c r="K100" s="106"/>
    </row>
    <row r="101" spans="6:11" x14ac:dyDescent="0.15">
      <c r="F101" s="419" t="s">
        <v>859</v>
      </c>
      <c r="G101" s="107"/>
      <c r="H101" s="107"/>
      <c r="I101" s="107"/>
      <c r="J101" s="108"/>
      <c r="K101" s="107"/>
    </row>
    <row r="102" spans="6:11" x14ac:dyDescent="0.15">
      <c r="F102" s="419"/>
      <c r="G102" s="107"/>
      <c r="H102" s="107"/>
      <c r="I102" s="107"/>
      <c r="J102" s="108"/>
      <c r="K102" s="107"/>
    </row>
    <row r="103" spans="6:11" x14ac:dyDescent="0.15">
      <c r="F103" s="419"/>
      <c r="G103" s="107"/>
      <c r="H103" s="107"/>
      <c r="I103" s="107"/>
      <c r="J103" s="108"/>
      <c r="K103" s="107"/>
    </row>
    <row r="104" spans="6:11" x14ac:dyDescent="0.15">
      <c r="F104" s="419" t="s">
        <v>860</v>
      </c>
      <c r="G104" s="107" t="s">
        <v>861</v>
      </c>
      <c r="H104" s="107"/>
      <c r="I104" s="107"/>
      <c r="J104" s="108"/>
      <c r="K104" s="107"/>
    </row>
    <row r="105" spans="6:11" x14ac:dyDescent="0.15">
      <c r="F105" s="419" t="s">
        <v>862</v>
      </c>
      <c r="G105" s="107" t="s">
        <v>863</v>
      </c>
      <c r="H105" s="107"/>
      <c r="I105" s="107"/>
      <c r="J105" s="108"/>
      <c r="K105" s="107"/>
    </row>
    <row r="106" spans="6:11" x14ac:dyDescent="0.15">
      <c r="F106" s="419"/>
      <c r="G106" s="109" t="s">
        <v>638</v>
      </c>
      <c r="H106" s="109" t="s">
        <v>789</v>
      </c>
      <c r="I106" s="109" t="s">
        <v>790</v>
      </c>
      <c r="J106" s="110" t="s">
        <v>791</v>
      </c>
      <c r="K106" s="109" t="s">
        <v>730</v>
      </c>
    </row>
    <row r="107" spans="6:11" x14ac:dyDescent="0.15">
      <c r="F107" s="419"/>
      <c r="G107" s="111" t="s">
        <v>84</v>
      </c>
      <c r="H107" s="111" t="s">
        <v>864</v>
      </c>
      <c r="I107" s="111" t="s">
        <v>865</v>
      </c>
      <c r="J107" s="112"/>
      <c r="K107" s="113" t="s">
        <v>866</v>
      </c>
    </row>
    <row r="108" spans="6:11" x14ac:dyDescent="0.15">
      <c r="F108" s="419"/>
      <c r="G108" s="107" t="s">
        <v>867</v>
      </c>
      <c r="H108" s="107" t="s">
        <v>864</v>
      </c>
      <c r="I108" s="107" t="s">
        <v>865</v>
      </c>
      <c r="J108" s="108"/>
      <c r="K108" s="107" t="s">
        <v>866</v>
      </c>
    </row>
    <row r="109" spans="6:11" ht="15" thickBot="1" x14ac:dyDescent="0.2">
      <c r="F109" s="419"/>
      <c r="G109" s="114" t="s">
        <v>868</v>
      </c>
      <c r="H109" s="114"/>
      <c r="I109" s="114"/>
      <c r="J109" s="115">
        <f>SUM(J107:J108)</f>
        <v>0</v>
      </c>
      <c r="K109" s="114" t="s">
        <v>866</v>
      </c>
    </row>
    <row r="110" spans="6:11" ht="15" thickTop="1" x14ac:dyDescent="0.15">
      <c r="F110" s="419" t="s">
        <v>869</v>
      </c>
      <c r="G110" s="107" t="s">
        <v>870</v>
      </c>
      <c r="H110" s="107"/>
      <c r="I110" s="107"/>
      <c r="J110" s="108"/>
      <c r="K110" s="107"/>
    </row>
    <row r="111" spans="6:11" x14ac:dyDescent="0.15">
      <c r="F111" s="419" t="s">
        <v>871</v>
      </c>
      <c r="G111" s="107" t="s">
        <v>870</v>
      </c>
      <c r="H111" s="107"/>
      <c r="I111" s="107"/>
      <c r="J111" s="108"/>
      <c r="K111" s="107"/>
    </row>
    <row r="112" spans="6:11" x14ac:dyDescent="0.15">
      <c r="F112" s="419" t="s">
        <v>872</v>
      </c>
      <c r="G112" s="107" t="s">
        <v>870</v>
      </c>
      <c r="H112" s="107"/>
      <c r="I112" s="107"/>
      <c r="J112" s="108"/>
      <c r="K112" s="107"/>
    </row>
    <row r="113" spans="6:14" x14ac:dyDescent="0.15">
      <c r="F113" s="419"/>
      <c r="G113" s="107"/>
      <c r="H113" s="107"/>
      <c r="I113" s="107"/>
      <c r="J113" s="108"/>
      <c r="K113" s="107"/>
      <c r="L113" s="441"/>
      <c r="M113" s="441"/>
      <c r="N113" s="441"/>
    </row>
    <row r="114" spans="6:14" x14ac:dyDescent="0.15">
      <c r="F114" s="419"/>
      <c r="G114" s="107"/>
      <c r="H114" s="107"/>
      <c r="I114" s="107"/>
      <c r="J114" s="108"/>
      <c r="K114" s="107"/>
      <c r="L114" s="441"/>
      <c r="M114" s="441"/>
      <c r="N114" s="441"/>
    </row>
    <row r="115" spans="6:14" ht="18.75" customHeight="1" x14ac:dyDescent="0.15">
      <c r="F115" s="419"/>
      <c r="G115" s="107"/>
      <c r="H115" s="107"/>
      <c r="I115" s="107"/>
      <c r="J115" s="108"/>
      <c r="K115" s="107"/>
      <c r="L115" s="441"/>
      <c r="M115" s="441"/>
      <c r="N115" s="441"/>
    </row>
    <row r="116" spans="6:14" ht="15.75" customHeight="1" x14ac:dyDescent="0.15">
      <c r="F116" s="419"/>
      <c r="G116" s="107"/>
      <c r="H116" s="107"/>
      <c r="I116" s="107"/>
      <c r="J116" s="108"/>
      <c r="K116" s="107"/>
      <c r="L116" s="441"/>
      <c r="M116" s="441"/>
      <c r="N116" s="441"/>
    </row>
    <row r="117" spans="6:14" x14ac:dyDescent="0.15">
      <c r="F117" s="419"/>
      <c r="G117" s="107"/>
      <c r="H117" s="107"/>
      <c r="I117" s="107"/>
      <c r="J117" s="108"/>
      <c r="K117" s="107"/>
      <c r="L117" s="441"/>
      <c r="M117" s="441"/>
      <c r="N117" s="441"/>
    </row>
    <row r="118" spans="6:14" x14ac:dyDescent="0.15">
      <c r="F118" s="419"/>
      <c r="G118" s="107"/>
      <c r="H118" s="107"/>
      <c r="I118" s="107"/>
      <c r="J118" s="108"/>
      <c r="K118" s="107"/>
      <c r="L118" s="441"/>
      <c r="M118" s="441"/>
      <c r="N118" s="441"/>
    </row>
    <row r="119" spans="6:14" x14ac:dyDescent="0.15">
      <c r="F119" s="416"/>
      <c r="G119" s="416"/>
      <c r="H119" s="416"/>
      <c r="I119" s="416"/>
      <c r="J119" s="416"/>
      <c r="K119" s="416"/>
      <c r="L119" s="441"/>
      <c r="M119" s="441"/>
      <c r="N119" s="441"/>
    </row>
    <row r="120" spans="6:14" ht="15.75" customHeight="1" thickBot="1" x14ac:dyDescent="0.2">
      <c r="F120" s="524"/>
      <c r="G120" s="524"/>
      <c r="H120" s="524"/>
      <c r="I120" s="524"/>
      <c r="J120" s="524"/>
      <c r="K120" s="524"/>
      <c r="L120" s="524"/>
      <c r="M120" s="524"/>
      <c r="N120" s="524"/>
    </row>
    <row r="121" spans="6:14" x14ac:dyDescent="0.15">
      <c r="F121" s="525"/>
      <c r="G121" s="525"/>
      <c r="H121" s="525"/>
      <c r="I121" s="525"/>
      <c r="J121" s="525"/>
      <c r="K121" s="525"/>
      <c r="L121" s="525"/>
      <c r="M121" s="525"/>
      <c r="N121" s="525"/>
    </row>
    <row r="122" spans="6:14" ht="15" thickBot="1" x14ac:dyDescent="0.2">
      <c r="F122" s="517" t="s">
        <v>769</v>
      </c>
      <c r="G122" s="518"/>
      <c r="H122" s="518"/>
      <c r="I122" s="518"/>
      <c r="J122" s="518"/>
      <c r="K122" s="518"/>
      <c r="L122" s="518"/>
      <c r="M122" s="518"/>
      <c r="N122" s="518"/>
    </row>
    <row r="123" spans="6:14" x14ac:dyDescent="0.15">
      <c r="F123" s="519" t="s">
        <v>770</v>
      </c>
      <c r="G123" s="520"/>
      <c r="H123" s="520"/>
      <c r="I123" s="520"/>
      <c r="J123" s="520"/>
      <c r="K123" s="520"/>
      <c r="L123" s="520"/>
      <c r="M123" s="520"/>
      <c r="N123" s="520"/>
    </row>
    <row r="124" spans="6:14" ht="15" thickBot="1" x14ac:dyDescent="0.2">
      <c r="F124" s="526"/>
      <c r="G124" s="526"/>
      <c r="H124" s="526"/>
      <c r="I124" s="526"/>
      <c r="J124" s="526"/>
      <c r="K124" s="526"/>
      <c r="L124" s="526"/>
      <c r="M124" s="526"/>
      <c r="N124" s="526"/>
    </row>
    <row r="125" spans="6:14" x14ac:dyDescent="0.15">
      <c r="F125" s="471" t="s">
        <v>30</v>
      </c>
      <c r="G125" s="471"/>
      <c r="H125" s="471"/>
      <c r="I125" s="471"/>
      <c r="J125" s="471"/>
      <c r="K125" s="471"/>
      <c r="L125" s="471"/>
      <c r="M125" s="471"/>
      <c r="N125" s="471"/>
    </row>
    <row r="126" spans="6:14" ht="15.75" customHeight="1" x14ac:dyDescent="0.15">
      <c r="F126" s="466" t="s">
        <v>31</v>
      </c>
      <c r="G126" s="466"/>
      <c r="H126" s="466"/>
      <c r="I126" s="466"/>
      <c r="J126" s="466"/>
      <c r="K126" s="466"/>
      <c r="L126" s="466"/>
      <c r="M126" s="466"/>
      <c r="N126" s="466"/>
    </row>
    <row r="127" spans="6:14" x14ac:dyDescent="0.15">
      <c r="F127" s="471" t="s">
        <v>873</v>
      </c>
      <c r="G127" s="471"/>
      <c r="H127" s="471"/>
      <c r="I127" s="471"/>
      <c r="J127" s="471"/>
      <c r="K127" s="471"/>
      <c r="L127" s="471"/>
      <c r="M127" s="471"/>
      <c r="N127" s="471"/>
    </row>
  </sheetData>
  <sheetProtection insertRows="0"/>
  <protectedRanges>
    <protectedRange algorithmName="SHA-512" hashValue="19r0bVvPR7yZA0UiYij7Tv1CBk3noIABvFePbLhCJ4nk3L6A+Fy+RdPPS3STf+a52x4pG2PQK4FAkXK9epnlIA==" saltValue="gQC4yrLvnbJqxYZ0KSEoZA==" spinCount="100000" sqref="K107 K94 I92:K92 F92:G92" name="Government revenues"/>
    <protectedRange algorithmName="SHA-512" hashValue="19r0bVvPR7yZA0UiYij7Tv1CBk3noIABvFePbLhCJ4nk3L6A+Fy+RdPPS3STf+a52x4pG2PQK4FAkXK9epnlIA==" saltValue="gQC4yrLvnbJqxYZ0KSEoZA==" spinCount="100000" sqref="I22:K91 F22:G91" name="Government revenues_2"/>
  </protectedRanges>
  <mergeCells count="26">
    <mergeCell ref="F13:N13"/>
    <mergeCell ref="F8:N8"/>
    <mergeCell ref="F9:N9"/>
    <mergeCell ref="F10:N10"/>
    <mergeCell ref="F11:N11"/>
    <mergeCell ref="F12:N12"/>
    <mergeCell ref="P31:U31"/>
    <mergeCell ref="F14:N14"/>
    <mergeCell ref="F15:N15"/>
    <mergeCell ref="F16:N16"/>
    <mergeCell ref="F18:K18"/>
    <mergeCell ref="M18:N18"/>
    <mergeCell ref="M19:N19"/>
    <mergeCell ref="F20:K20"/>
    <mergeCell ref="M21:N21"/>
    <mergeCell ref="M22:N26"/>
    <mergeCell ref="M27:N27"/>
    <mergeCell ref="M28:N28"/>
    <mergeCell ref="F126:N126"/>
    <mergeCell ref="F127:N127"/>
    <mergeCell ref="F120:N120"/>
    <mergeCell ref="F121:N121"/>
    <mergeCell ref="F122:N122"/>
    <mergeCell ref="F123:N123"/>
    <mergeCell ref="F124:N124"/>
    <mergeCell ref="F125:N125"/>
  </mergeCells>
  <hyperlinks>
    <hyperlink ref="M19" r:id="rId1" location="r5-1" display="EITI Requirement 5.1" xr:uid="{00000000-0004-0000-0D00-000000000000}"/>
    <hyperlink ref="F20" r:id="rId2" location="r4-1" display="EITI Requirement 4.1" xr:uid="{00000000-0004-0000-0D00-000001000000}"/>
    <hyperlink ref="F123:J123" r:id="rId3" display="Give us your feedback or report a conflict in the data! Write to us at  data@eiti.org" xr:uid="{00000000-0004-0000-0D00-000002000000}"/>
    <hyperlink ref="F122:J122" r:id="rId4" display="For the latest version of Summary data templates, see  https://eiti.org/summary-data-template" xr:uid="{00000000-0004-0000-0D00-000003000000}"/>
    <hyperlink ref="M28:N28" r:id="rId5" display="or, https://www.imf.org/external/np/sta/gfsm/" xr:uid="{00000000-0004-0000-0D00-000004000000}"/>
    <hyperlink ref="M27:N27" r:id="rId6" display="For more guidance, please visit https://eiti.org/summary-data-template" xr:uid="{00000000-0004-0000-0D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B1:AI374"/>
  <sheetViews>
    <sheetView showGridLines="0" topLeftCell="A75" zoomScaleNormal="100" workbookViewId="0">
      <selection activeCell="C104" sqref="C104"/>
    </sheetView>
  </sheetViews>
  <sheetFormatPr baseColWidth="10" defaultColWidth="9" defaultRowHeight="14" x14ac:dyDescent="0.15"/>
  <cols>
    <col min="1" max="1" width="3.83203125" style="105" customWidth="1"/>
    <col min="2" max="2" width="0" style="105" hidden="1" customWidth="1"/>
    <col min="3" max="3" width="18.5" style="105" customWidth="1"/>
    <col min="4" max="4" width="26" style="105" bestFit="1" customWidth="1"/>
    <col min="5" max="5" width="39.5" style="105" customWidth="1"/>
    <col min="6" max="6" width="15.5" style="105" customWidth="1"/>
    <col min="7" max="7" width="14.83203125" style="105" customWidth="1"/>
    <col min="8" max="8" width="22.83203125" style="105" bestFit="1" customWidth="1"/>
    <col min="9" max="9" width="13" style="105" customWidth="1"/>
    <col min="10" max="10" width="21.5" style="105" bestFit="1" customWidth="1"/>
    <col min="11" max="11" width="14" style="105" customWidth="1"/>
    <col min="12" max="12" width="15.33203125" style="105" customWidth="1"/>
    <col min="13" max="13" width="18.33203125" style="105" customWidth="1"/>
    <col min="14" max="14" width="16.5" style="105" bestFit="1" customWidth="1"/>
    <col min="15" max="15" width="33.5" style="211" customWidth="1"/>
    <col min="16" max="16" width="4" style="105" customWidth="1"/>
    <col min="17" max="17" width="9" style="105"/>
    <col min="18" max="34" width="15.83203125" style="116" customWidth="1"/>
    <col min="35" max="16384" width="9" style="105"/>
  </cols>
  <sheetData>
    <row r="1" spans="2:35" x14ac:dyDescent="0.15">
      <c r="B1" s="211"/>
      <c r="C1" s="422"/>
      <c r="D1" s="422"/>
      <c r="E1" s="422"/>
      <c r="F1" s="422"/>
      <c r="G1" s="422"/>
      <c r="H1" s="422"/>
      <c r="I1" s="422"/>
      <c r="J1" s="422"/>
      <c r="K1" s="422"/>
      <c r="L1" s="211"/>
      <c r="M1" s="211"/>
      <c r="N1" s="211"/>
      <c r="P1" s="211"/>
      <c r="Q1" s="211"/>
      <c r="R1" s="422"/>
      <c r="S1" s="422"/>
      <c r="T1" s="422"/>
      <c r="U1" s="422"/>
      <c r="V1" s="422"/>
      <c r="W1" s="422"/>
      <c r="X1" s="422"/>
      <c r="Y1" s="422"/>
      <c r="Z1" s="422"/>
      <c r="AA1" s="422"/>
      <c r="AB1" s="422"/>
      <c r="AC1" s="422"/>
      <c r="AD1" s="422"/>
      <c r="AE1" s="422"/>
      <c r="AF1" s="422"/>
      <c r="AG1" s="422"/>
      <c r="AH1" s="422"/>
      <c r="AI1" s="211"/>
    </row>
    <row r="2" spans="2:35" s="93" customFormat="1" x14ac:dyDescent="0.15">
      <c r="B2" s="441"/>
      <c r="C2" s="473" t="s">
        <v>874</v>
      </c>
      <c r="D2" s="473"/>
      <c r="E2" s="473"/>
      <c r="F2" s="473"/>
      <c r="G2" s="473"/>
      <c r="H2" s="473"/>
      <c r="I2" s="473"/>
      <c r="J2" s="473"/>
      <c r="K2" s="473"/>
      <c r="L2" s="473"/>
      <c r="M2" s="473"/>
      <c r="N2" s="473"/>
      <c r="O2" s="408"/>
      <c r="P2" s="441"/>
      <c r="Q2" s="441"/>
      <c r="R2" s="446"/>
      <c r="S2" s="446"/>
      <c r="T2" s="446"/>
      <c r="U2" s="446"/>
      <c r="V2" s="446"/>
      <c r="W2" s="446"/>
      <c r="X2" s="446"/>
      <c r="Y2" s="446"/>
      <c r="Z2" s="446"/>
      <c r="AA2" s="446"/>
      <c r="AB2" s="446"/>
      <c r="AC2" s="446"/>
      <c r="AD2" s="446"/>
      <c r="AE2" s="446"/>
      <c r="AF2" s="446"/>
      <c r="AG2" s="446"/>
      <c r="AH2" s="446"/>
      <c r="AI2" s="441"/>
    </row>
    <row r="3" spans="2:35" ht="21" customHeight="1" x14ac:dyDescent="0.15">
      <c r="B3" s="211"/>
      <c r="C3" s="543" t="s">
        <v>35</v>
      </c>
      <c r="D3" s="543"/>
      <c r="E3" s="543"/>
      <c r="F3" s="543"/>
      <c r="G3" s="543"/>
      <c r="H3" s="543"/>
      <c r="I3" s="543"/>
      <c r="J3" s="543"/>
      <c r="K3" s="543"/>
      <c r="L3" s="543"/>
      <c r="M3" s="543"/>
      <c r="N3" s="543"/>
      <c r="O3" s="420"/>
      <c r="P3" s="211"/>
      <c r="Q3" s="211"/>
      <c r="R3" s="422"/>
      <c r="S3" s="422"/>
      <c r="T3" s="422"/>
      <c r="U3" s="422"/>
      <c r="V3" s="422"/>
      <c r="W3" s="422"/>
      <c r="X3" s="422"/>
      <c r="Y3" s="422"/>
      <c r="Z3" s="422"/>
      <c r="AA3" s="422"/>
      <c r="AB3" s="422"/>
      <c r="AC3" s="422"/>
      <c r="AD3" s="422"/>
      <c r="AE3" s="422"/>
      <c r="AF3" s="422"/>
      <c r="AG3" s="422"/>
      <c r="AH3" s="422"/>
      <c r="AI3" s="211"/>
    </row>
    <row r="4" spans="2:35" s="93" customFormat="1" ht="15.75" customHeight="1" x14ac:dyDescent="0.15">
      <c r="B4" s="441"/>
      <c r="C4" s="544" t="s">
        <v>875</v>
      </c>
      <c r="D4" s="544"/>
      <c r="E4" s="544"/>
      <c r="F4" s="544"/>
      <c r="G4" s="544"/>
      <c r="H4" s="544"/>
      <c r="I4" s="544"/>
      <c r="J4" s="544"/>
      <c r="K4" s="544"/>
      <c r="L4" s="544"/>
      <c r="M4" s="544"/>
      <c r="N4" s="544"/>
      <c r="O4" s="421"/>
      <c r="P4" s="441"/>
      <c r="Q4" s="441"/>
      <c r="R4" s="446"/>
      <c r="S4" s="446"/>
      <c r="T4" s="446"/>
      <c r="U4" s="446"/>
      <c r="V4" s="446"/>
      <c r="W4" s="446"/>
      <c r="X4" s="446"/>
      <c r="Y4" s="446"/>
      <c r="Z4" s="446"/>
      <c r="AA4" s="446"/>
      <c r="AB4" s="446"/>
      <c r="AC4" s="446"/>
      <c r="AD4" s="446"/>
      <c r="AE4" s="446"/>
      <c r="AF4" s="446"/>
      <c r="AG4" s="446"/>
      <c r="AH4" s="446"/>
      <c r="AI4" s="441"/>
    </row>
    <row r="5" spans="2:35" s="93" customFormat="1" ht="15.75" customHeight="1" x14ac:dyDescent="0.15">
      <c r="B5" s="441"/>
      <c r="C5" s="544" t="s">
        <v>876</v>
      </c>
      <c r="D5" s="544"/>
      <c r="E5" s="544"/>
      <c r="F5" s="544"/>
      <c r="G5" s="544"/>
      <c r="H5" s="544"/>
      <c r="I5" s="544"/>
      <c r="J5" s="544"/>
      <c r="K5" s="544"/>
      <c r="L5" s="544"/>
      <c r="M5" s="544"/>
      <c r="N5" s="544"/>
      <c r="O5" s="421"/>
      <c r="P5" s="441"/>
      <c r="Q5" s="441"/>
      <c r="R5" s="446"/>
      <c r="S5" s="446"/>
      <c r="T5" s="446"/>
      <c r="U5" s="446"/>
      <c r="V5" s="446"/>
      <c r="W5" s="446"/>
      <c r="X5" s="446"/>
      <c r="Y5" s="446"/>
      <c r="Z5" s="446"/>
      <c r="AA5" s="446"/>
      <c r="AB5" s="446"/>
      <c r="AC5" s="446"/>
      <c r="AD5" s="446"/>
      <c r="AE5" s="446"/>
      <c r="AF5" s="446"/>
      <c r="AG5" s="446"/>
      <c r="AH5" s="446"/>
      <c r="AI5" s="441"/>
    </row>
    <row r="6" spans="2:35" s="93" customFormat="1" ht="15.75" customHeight="1" x14ac:dyDescent="0.15">
      <c r="B6" s="441"/>
      <c r="C6" s="544" t="s">
        <v>877</v>
      </c>
      <c r="D6" s="544"/>
      <c r="E6" s="544"/>
      <c r="F6" s="544"/>
      <c r="G6" s="544"/>
      <c r="H6" s="544"/>
      <c r="I6" s="544"/>
      <c r="J6" s="544"/>
      <c r="K6" s="544"/>
      <c r="L6" s="544"/>
      <c r="M6" s="544"/>
      <c r="N6" s="544"/>
      <c r="O6" s="421"/>
      <c r="P6" s="441"/>
      <c r="Q6" s="441"/>
      <c r="R6" s="446"/>
      <c r="S6" s="446"/>
      <c r="T6" s="446"/>
      <c r="U6" s="446"/>
      <c r="V6" s="446"/>
      <c r="W6" s="446"/>
      <c r="X6" s="446"/>
      <c r="Y6" s="446"/>
      <c r="Z6" s="446"/>
      <c r="AA6" s="446"/>
      <c r="AB6" s="446"/>
      <c r="AC6" s="446"/>
      <c r="AD6" s="446"/>
      <c r="AE6" s="446"/>
      <c r="AF6" s="446"/>
      <c r="AG6" s="446"/>
      <c r="AH6" s="446"/>
      <c r="AI6" s="441"/>
    </row>
    <row r="7" spans="2:35" s="93" customFormat="1" ht="15.75" customHeight="1" x14ac:dyDescent="0.15">
      <c r="B7" s="441"/>
      <c r="C7" s="544" t="s">
        <v>878</v>
      </c>
      <c r="D7" s="544"/>
      <c r="E7" s="544"/>
      <c r="F7" s="544"/>
      <c r="G7" s="544"/>
      <c r="H7" s="544"/>
      <c r="I7" s="544"/>
      <c r="J7" s="544"/>
      <c r="K7" s="544"/>
      <c r="L7" s="544"/>
      <c r="M7" s="544"/>
      <c r="N7" s="544"/>
      <c r="O7" s="421"/>
      <c r="P7" s="441"/>
      <c r="Q7" s="441"/>
      <c r="R7" s="446"/>
      <c r="S7" s="446"/>
      <c r="T7" s="446"/>
      <c r="U7" s="446"/>
      <c r="V7" s="446"/>
      <c r="W7" s="446"/>
      <c r="X7" s="446"/>
      <c r="Y7" s="446"/>
      <c r="Z7" s="446"/>
      <c r="AA7" s="446"/>
      <c r="AB7" s="446"/>
      <c r="AC7" s="446"/>
      <c r="AD7" s="446"/>
      <c r="AE7" s="446"/>
      <c r="AF7" s="446"/>
      <c r="AG7" s="446"/>
      <c r="AH7" s="446"/>
      <c r="AI7" s="441"/>
    </row>
    <row r="8" spans="2:35" s="93" customFormat="1" ht="15.75" customHeight="1" x14ac:dyDescent="0.15">
      <c r="B8" s="441"/>
      <c r="C8" s="544" t="s">
        <v>879</v>
      </c>
      <c r="D8" s="544"/>
      <c r="E8" s="544"/>
      <c r="F8" s="544"/>
      <c r="G8" s="544"/>
      <c r="H8" s="544"/>
      <c r="I8" s="544"/>
      <c r="J8" s="544"/>
      <c r="K8" s="544"/>
      <c r="L8" s="544"/>
      <c r="M8" s="544"/>
      <c r="N8" s="544"/>
      <c r="O8" s="421"/>
      <c r="P8" s="441"/>
      <c r="Q8" s="441"/>
      <c r="R8" s="446"/>
      <c r="S8" s="446"/>
      <c r="T8" s="446"/>
      <c r="U8" s="446"/>
      <c r="V8" s="446"/>
      <c r="W8" s="446"/>
      <c r="X8" s="446"/>
      <c r="Y8" s="446"/>
      <c r="Z8" s="446"/>
      <c r="AA8" s="446"/>
      <c r="AB8" s="446"/>
      <c r="AC8" s="446"/>
      <c r="AD8" s="446"/>
      <c r="AE8" s="446"/>
      <c r="AF8" s="446"/>
      <c r="AG8" s="446"/>
      <c r="AH8" s="446"/>
      <c r="AI8" s="441"/>
    </row>
    <row r="9" spans="2:35" s="93" customFormat="1" ht="16" x14ac:dyDescent="0.2">
      <c r="B9" s="441"/>
      <c r="C9" s="478" t="s">
        <v>607</v>
      </c>
      <c r="D9" s="478"/>
      <c r="E9" s="478"/>
      <c r="F9" s="478"/>
      <c r="G9" s="478"/>
      <c r="H9" s="478"/>
      <c r="I9" s="478"/>
      <c r="J9" s="478"/>
      <c r="K9" s="478"/>
      <c r="L9" s="478"/>
      <c r="M9" s="478"/>
      <c r="N9" s="478"/>
      <c r="O9" s="215"/>
      <c r="P9" s="441"/>
      <c r="Q9" s="441"/>
      <c r="R9" s="446"/>
      <c r="S9" s="446"/>
      <c r="T9" s="446"/>
      <c r="U9" s="446"/>
      <c r="V9" s="446"/>
      <c r="W9" s="446"/>
      <c r="X9" s="446"/>
      <c r="Y9" s="446"/>
      <c r="Z9" s="446"/>
      <c r="AA9" s="446"/>
      <c r="AB9" s="446"/>
      <c r="AC9" s="446"/>
      <c r="AD9" s="446"/>
      <c r="AE9" s="446"/>
      <c r="AF9" s="446"/>
      <c r="AG9" s="446"/>
      <c r="AH9" s="446"/>
      <c r="AI9" s="441"/>
    </row>
    <row r="10" spans="2:35" x14ac:dyDescent="0.15">
      <c r="B10" s="211"/>
      <c r="C10" s="545"/>
      <c r="D10" s="545"/>
      <c r="E10" s="545"/>
      <c r="F10" s="545"/>
      <c r="G10" s="545"/>
      <c r="H10" s="545"/>
      <c r="I10" s="545"/>
      <c r="J10" s="545"/>
      <c r="K10" s="545"/>
      <c r="L10" s="545"/>
      <c r="M10" s="545"/>
      <c r="N10" s="545"/>
      <c r="O10" s="422"/>
      <c r="P10" s="211"/>
      <c r="Q10" s="211"/>
      <c r="R10" s="422"/>
      <c r="S10" s="422"/>
      <c r="T10" s="422"/>
      <c r="U10" s="422"/>
      <c r="V10" s="422"/>
      <c r="W10" s="422"/>
      <c r="X10" s="422"/>
      <c r="Y10" s="422"/>
      <c r="Z10" s="422"/>
      <c r="AA10" s="422"/>
      <c r="AB10" s="422"/>
      <c r="AC10" s="422"/>
      <c r="AD10" s="422"/>
      <c r="AE10" s="422"/>
      <c r="AF10" s="422"/>
      <c r="AG10" s="422"/>
      <c r="AH10" s="422"/>
      <c r="AI10" s="211"/>
    </row>
    <row r="11" spans="2:35" ht="23" x14ac:dyDescent="0.15">
      <c r="B11" s="211"/>
      <c r="C11" s="521" t="s">
        <v>880</v>
      </c>
      <c r="D11" s="521"/>
      <c r="E11" s="521"/>
      <c r="F11" s="521"/>
      <c r="G11" s="521"/>
      <c r="H11" s="521"/>
      <c r="I11" s="521"/>
      <c r="J11" s="521"/>
      <c r="K11" s="521"/>
      <c r="L11" s="521"/>
      <c r="M11" s="521"/>
      <c r="N11" s="521"/>
      <c r="O11" s="414"/>
      <c r="P11" s="211"/>
      <c r="Q11" s="211"/>
      <c r="R11" s="422"/>
      <c r="S11" s="422"/>
      <c r="T11" s="422"/>
      <c r="U11" s="422"/>
      <c r="V11" s="422"/>
      <c r="W11" s="422"/>
      <c r="X11" s="422"/>
      <c r="Y11" s="422"/>
      <c r="Z11" s="422"/>
      <c r="AA11" s="422"/>
      <c r="AB11" s="422"/>
      <c r="AC11" s="422"/>
      <c r="AD11" s="422"/>
      <c r="AE11" s="422"/>
      <c r="AF11" s="422"/>
      <c r="AG11" s="422"/>
      <c r="AH11" s="422"/>
      <c r="AI11" s="211"/>
    </row>
    <row r="12" spans="2:35" s="93" customFormat="1" ht="14.25" customHeight="1" x14ac:dyDescent="0.15">
      <c r="B12" s="441"/>
      <c r="C12" s="441"/>
      <c r="D12" s="441"/>
      <c r="E12" s="441"/>
      <c r="F12" s="441"/>
      <c r="G12" s="441"/>
      <c r="H12" s="441"/>
      <c r="I12" s="441"/>
      <c r="J12" s="441"/>
      <c r="K12" s="441"/>
      <c r="L12" s="441"/>
      <c r="M12" s="441"/>
      <c r="N12" s="441"/>
      <c r="O12" s="441"/>
      <c r="P12" s="441"/>
      <c r="Q12" s="441"/>
      <c r="R12" s="446"/>
      <c r="S12" s="446"/>
      <c r="T12" s="446"/>
      <c r="U12" s="446"/>
      <c r="V12" s="446"/>
      <c r="W12" s="446"/>
      <c r="X12" s="446"/>
      <c r="Y12" s="446"/>
      <c r="Z12" s="446"/>
      <c r="AA12" s="446"/>
      <c r="AB12" s="446"/>
      <c r="AC12" s="446"/>
      <c r="AD12" s="446"/>
      <c r="AE12" s="446"/>
      <c r="AF12" s="446"/>
      <c r="AG12" s="446"/>
      <c r="AH12" s="446"/>
      <c r="AI12" s="441"/>
    </row>
    <row r="13" spans="2:35" s="93" customFormat="1" ht="15.75" customHeight="1" x14ac:dyDescent="0.15">
      <c r="B13" s="533" t="s">
        <v>881</v>
      </c>
      <c r="C13" s="533"/>
      <c r="D13" s="533"/>
      <c r="E13" s="533"/>
      <c r="F13" s="533"/>
      <c r="G13" s="533"/>
      <c r="H13" s="533"/>
      <c r="I13" s="533"/>
      <c r="J13" s="533"/>
      <c r="K13" s="533"/>
      <c r="L13" s="533"/>
      <c r="M13" s="533"/>
      <c r="N13" s="533"/>
      <c r="O13" s="418"/>
      <c r="P13" s="441"/>
      <c r="Q13" s="441"/>
      <c r="R13" s="446"/>
      <c r="S13" s="446"/>
      <c r="T13" s="446"/>
      <c r="U13" s="446"/>
      <c r="V13" s="446"/>
      <c r="W13" s="446"/>
      <c r="X13" s="446"/>
      <c r="Y13" s="446"/>
      <c r="Z13" s="446"/>
      <c r="AA13" s="446"/>
      <c r="AB13" s="446"/>
      <c r="AC13" s="446"/>
      <c r="AD13" s="446"/>
      <c r="AE13" s="446"/>
      <c r="AF13" s="446"/>
      <c r="AG13" s="446"/>
      <c r="AH13" s="446"/>
      <c r="AI13" s="441"/>
    </row>
    <row r="14" spans="2:35" s="213" customFormat="1" ht="45" x14ac:dyDescent="0.15">
      <c r="B14" s="447" t="s">
        <v>638</v>
      </c>
      <c r="C14" s="447" t="s">
        <v>882</v>
      </c>
      <c r="D14" s="447" t="s">
        <v>790</v>
      </c>
      <c r="E14" s="447" t="s">
        <v>789</v>
      </c>
      <c r="F14" s="447" t="s">
        <v>883</v>
      </c>
      <c r="G14" s="447" t="s">
        <v>884</v>
      </c>
      <c r="H14" s="447" t="s">
        <v>885</v>
      </c>
      <c r="I14" s="447" t="s">
        <v>886</v>
      </c>
      <c r="J14" s="447" t="s">
        <v>791</v>
      </c>
      <c r="K14" s="447" t="s">
        <v>887</v>
      </c>
      <c r="L14" s="447" t="s">
        <v>888</v>
      </c>
      <c r="M14" s="447" t="s">
        <v>889</v>
      </c>
      <c r="N14" s="447" t="s">
        <v>890</v>
      </c>
      <c r="O14" s="447" t="s">
        <v>891</v>
      </c>
      <c r="P14" s="447"/>
      <c r="Q14" s="447"/>
      <c r="R14" s="447"/>
      <c r="S14" s="447"/>
      <c r="T14" s="447"/>
      <c r="U14" s="447"/>
      <c r="V14" s="447"/>
      <c r="W14" s="447"/>
      <c r="X14" s="447"/>
      <c r="Y14" s="447"/>
      <c r="Z14" s="447"/>
      <c r="AA14" s="447"/>
      <c r="AB14" s="447"/>
      <c r="AC14" s="447"/>
      <c r="AD14" s="447"/>
      <c r="AE14" s="447"/>
      <c r="AF14" s="447"/>
      <c r="AG14" s="447"/>
      <c r="AH14" s="447"/>
      <c r="AI14" s="447"/>
    </row>
    <row r="15" spans="2:35" s="341" customFormat="1" ht="26.25" customHeight="1" x14ac:dyDescent="0.2">
      <c r="B15" s="341" t="s">
        <v>663</v>
      </c>
      <c r="C15" s="341" t="s">
        <v>661</v>
      </c>
      <c r="D15" s="341" t="s">
        <v>624</v>
      </c>
      <c r="E15" s="341" t="s">
        <v>839</v>
      </c>
      <c r="F15" s="341" t="s">
        <v>88</v>
      </c>
      <c r="G15" s="341" t="s">
        <v>88</v>
      </c>
      <c r="H15" s="341" t="s">
        <v>221</v>
      </c>
      <c r="I15" s="341" t="s">
        <v>54</v>
      </c>
      <c r="J15" s="345">
        <v>24630526</v>
      </c>
      <c r="K15" s="341" t="s">
        <v>88</v>
      </c>
    </row>
    <row r="16" spans="2:35" s="341" customFormat="1" x14ac:dyDescent="0.2">
      <c r="B16" s="341" t="s">
        <v>663</v>
      </c>
      <c r="C16" s="341" t="s">
        <v>661</v>
      </c>
      <c r="D16" s="341" t="s">
        <v>624</v>
      </c>
      <c r="E16" s="341" t="s">
        <v>824</v>
      </c>
      <c r="F16" s="341" t="s">
        <v>88</v>
      </c>
      <c r="G16" s="341" t="s">
        <v>88</v>
      </c>
      <c r="H16" s="341" t="s">
        <v>221</v>
      </c>
      <c r="I16" s="341" t="s">
        <v>54</v>
      </c>
      <c r="J16" s="345">
        <v>542274</v>
      </c>
      <c r="K16" s="341" t="s">
        <v>88</v>
      </c>
    </row>
    <row r="17" spans="2:11" s="341" customFormat="1" x14ac:dyDescent="0.2">
      <c r="B17" s="341" t="s">
        <v>663</v>
      </c>
      <c r="C17" s="341" t="s">
        <v>661</v>
      </c>
      <c r="D17" s="341" t="s">
        <v>624</v>
      </c>
      <c r="E17" s="341" t="s">
        <v>837</v>
      </c>
      <c r="F17" s="341" t="s">
        <v>88</v>
      </c>
      <c r="G17" s="341" t="s">
        <v>88</v>
      </c>
      <c r="H17" s="341" t="s">
        <v>221</v>
      </c>
      <c r="I17" s="341" t="s">
        <v>54</v>
      </c>
      <c r="J17" s="345">
        <v>248274</v>
      </c>
      <c r="K17" s="341" t="s">
        <v>88</v>
      </c>
    </row>
    <row r="18" spans="2:11" s="341" customFormat="1" x14ac:dyDescent="0.2">
      <c r="B18" s="341" t="s">
        <v>663</v>
      </c>
      <c r="C18" s="341" t="s">
        <v>661</v>
      </c>
      <c r="D18" s="341" t="s">
        <v>615</v>
      </c>
      <c r="E18" s="341" t="s">
        <v>831</v>
      </c>
      <c r="F18" s="341" t="s">
        <v>88</v>
      </c>
      <c r="G18" s="341" t="s">
        <v>88</v>
      </c>
      <c r="H18" s="341" t="s">
        <v>221</v>
      </c>
      <c r="I18" s="341" t="s">
        <v>54</v>
      </c>
      <c r="J18" s="345">
        <v>268380</v>
      </c>
      <c r="K18" s="341" t="s">
        <v>88</v>
      </c>
    </row>
    <row r="19" spans="2:11" s="341" customFormat="1" x14ac:dyDescent="0.2">
      <c r="B19" s="341" t="s">
        <v>663</v>
      </c>
      <c r="C19" s="341" t="s">
        <v>661</v>
      </c>
      <c r="D19" s="341" t="s">
        <v>625</v>
      </c>
      <c r="E19" s="341" t="s">
        <v>815</v>
      </c>
      <c r="F19" s="341" t="s">
        <v>88</v>
      </c>
      <c r="G19" s="341" t="s">
        <v>88</v>
      </c>
      <c r="H19" s="341" t="s">
        <v>221</v>
      </c>
      <c r="I19" s="341" t="s">
        <v>54</v>
      </c>
      <c r="J19" s="345">
        <v>1013040</v>
      </c>
      <c r="K19" s="341" t="s">
        <v>88</v>
      </c>
    </row>
    <row r="20" spans="2:11" s="341" customFormat="1" x14ac:dyDescent="0.2">
      <c r="B20" s="341" t="s">
        <v>663</v>
      </c>
      <c r="C20" s="341" t="s">
        <v>661</v>
      </c>
      <c r="D20" s="341" t="s">
        <v>626</v>
      </c>
      <c r="E20" s="341" t="s">
        <v>816</v>
      </c>
      <c r="F20" s="341" t="s">
        <v>88</v>
      </c>
      <c r="G20" s="341" t="s">
        <v>88</v>
      </c>
      <c r="H20" s="341" t="s">
        <v>221</v>
      </c>
      <c r="I20" s="341" t="s">
        <v>54</v>
      </c>
      <c r="J20" s="345">
        <v>5799319</v>
      </c>
      <c r="K20" s="341" t="s">
        <v>88</v>
      </c>
    </row>
    <row r="21" spans="2:11" s="341" customFormat="1" x14ac:dyDescent="0.2">
      <c r="B21" s="341" t="s">
        <v>663</v>
      </c>
      <c r="C21" s="341" t="s">
        <v>666</v>
      </c>
      <c r="D21" s="341" t="s">
        <v>801</v>
      </c>
      <c r="E21" s="341" t="s">
        <v>833</v>
      </c>
      <c r="F21" s="341" t="s">
        <v>62</v>
      </c>
      <c r="G21" s="341" t="s">
        <v>62</v>
      </c>
      <c r="H21" s="341" t="s">
        <v>736</v>
      </c>
      <c r="I21" s="341" t="s">
        <v>54</v>
      </c>
      <c r="J21" s="345">
        <v>198099386</v>
      </c>
      <c r="K21" s="341" t="s">
        <v>88</v>
      </c>
    </row>
    <row r="22" spans="2:11" s="341" customFormat="1" x14ac:dyDescent="0.2">
      <c r="B22" s="341" t="s">
        <v>663</v>
      </c>
      <c r="C22" s="341" t="s">
        <v>666</v>
      </c>
      <c r="D22" s="341" t="s">
        <v>801</v>
      </c>
      <c r="E22" s="341" t="s">
        <v>799</v>
      </c>
      <c r="F22" s="341" t="s">
        <v>62</v>
      </c>
      <c r="G22" s="341" t="s">
        <v>62</v>
      </c>
      <c r="H22" s="341" t="s">
        <v>736</v>
      </c>
      <c r="I22" s="341" t="s">
        <v>54</v>
      </c>
      <c r="J22" s="345">
        <v>20060000</v>
      </c>
      <c r="K22" s="341" t="s">
        <v>88</v>
      </c>
    </row>
    <row r="23" spans="2:11" s="341" customFormat="1" x14ac:dyDescent="0.2">
      <c r="B23" s="341" t="s">
        <v>663</v>
      </c>
      <c r="C23" s="341" t="s">
        <v>666</v>
      </c>
      <c r="D23" s="341" t="s">
        <v>801</v>
      </c>
      <c r="E23" s="341" t="s">
        <v>821</v>
      </c>
      <c r="F23" s="341" t="s">
        <v>62</v>
      </c>
      <c r="G23" s="341" t="s">
        <v>62</v>
      </c>
      <c r="H23" s="341" t="s">
        <v>736</v>
      </c>
      <c r="I23" s="341" t="s">
        <v>54</v>
      </c>
      <c r="J23" s="345">
        <v>14625000</v>
      </c>
      <c r="K23" s="341" t="s">
        <v>88</v>
      </c>
    </row>
    <row r="24" spans="2:11" s="341" customFormat="1" x14ac:dyDescent="0.2">
      <c r="B24" s="341" t="s">
        <v>663</v>
      </c>
      <c r="C24" s="341" t="s">
        <v>666</v>
      </c>
      <c r="D24" s="341" t="s">
        <v>621</v>
      </c>
      <c r="E24" s="341" t="s">
        <v>828</v>
      </c>
      <c r="F24" s="341" t="s">
        <v>62</v>
      </c>
      <c r="G24" s="341" t="s">
        <v>62</v>
      </c>
      <c r="H24" s="341" t="s">
        <v>736</v>
      </c>
      <c r="I24" s="341" t="s">
        <v>54</v>
      </c>
      <c r="J24" s="345">
        <v>1308000000</v>
      </c>
      <c r="K24" s="341" t="s">
        <v>88</v>
      </c>
    </row>
    <row r="25" spans="2:11" s="341" customFormat="1" x14ac:dyDescent="0.2">
      <c r="B25" s="341" t="s">
        <v>663</v>
      </c>
      <c r="C25" s="341" t="s">
        <v>666</v>
      </c>
      <c r="D25" s="341" t="s">
        <v>624</v>
      </c>
      <c r="E25" s="341" t="s">
        <v>854</v>
      </c>
      <c r="F25" s="341" t="s">
        <v>88</v>
      </c>
      <c r="G25" s="341" t="s">
        <v>62</v>
      </c>
      <c r="H25" s="341" t="s">
        <v>736</v>
      </c>
      <c r="I25" s="341" t="s">
        <v>54</v>
      </c>
      <c r="J25" s="345">
        <v>15749725217</v>
      </c>
      <c r="K25" s="341" t="s">
        <v>88</v>
      </c>
    </row>
    <row r="26" spans="2:11" s="341" customFormat="1" x14ac:dyDescent="0.2">
      <c r="B26" s="341" t="s">
        <v>663</v>
      </c>
      <c r="C26" s="341" t="s">
        <v>666</v>
      </c>
      <c r="D26" s="341" t="s">
        <v>624</v>
      </c>
      <c r="E26" s="341" t="s">
        <v>839</v>
      </c>
      <c r="F26" s="341" t="s">
        <v>88</v>
      </c>
      <c r="G26" s="341" t="s">
        <v>62</v>
      </c>
      <c r="H26" s="341" t="s">
        <v>736</v>
      </c>
      <c r="I26" s="341" t="s">
        <v>54</v>
      </c>
      <c r="J26" s="345">
        <v>1519490223</v>
      </c>
      <c r="K26" s="341" t="s">
        <v>88</v>
      </c>
    </row>
    <row r="27" spans="2:11" s="341" customFormat="1" x14ac:dyDescent="0.2">
      <c r="B27" s="341" t="s">
        <v>663</v>
      </c>
      <c r="C27" s="341" t="s">
        <v>666</v>
      </c>
      <c r="D27" s="341" t="s">
        <v>624</v>
      </c>
      <c r="E27" s="341" t="s">
        <v>836</v>
      </c>
      <c r="F27" s="341" t="s">
        <v>88</v>
      </c>
      <c r="G27" s="341" t="s">
        <v>62</v>
      </c>
      <c r="H27" s="341" t="s">
        <v>736</v>
      </c>
      <c r="I27" s="341" t="s">
        <v>54</v>
      </c>
      <c r="J27" s="345">
        <v>4127788</v>
      </c>
      <c r="K27" s="341" t="s">
        <v>88</v>
      </c>
    </row>
    <row r="28" spans="2:11" s="341" customFormat="1" x14ac:dyDescent="0.2">
      <c r="B28" s="341" t="s">
        <v>663</v>
      </c>
      <c r="C28" s="341" t="s">
        <v>666</v>
      </c>
      <c r="D28" s="341" t="s">
        <v>624</v>
      </c>
      <c r="E28" s="341" t="s">
        <v>824</v>
      </c>
      <c r="F28" s="341" t="s">
        <v>88</v>
      </c>
      <c r="G28" s="341" t="s">
        <v>62</v>
      </c>
      <c r="H28" s="341" t="s">
        <v>736</v>
      </c>
      <c r="I28" s="341" t="s">
        <v>54</v>
      </c>
      <c r="J28" s="345">
        <v>4127788</v>
      </c>
      <c r="K28" s="341" t="s">
        <v>88</v>
      </c>
    </row>
    <row r="29" spans="2:11" s="341" customFormat="1" x14ac:dyDescent="0.2">
      <c r="B29" s="341" t="s">
        <v>663</v>
      </c>
      <c r="C29" s="341" t="s">
        <v>666</v>
      </c>
      <c r="D29" s="341" t="s">
        <v>624</v>
      </c>
      <c r="E29" s="341" t="s">
        <v>837</v>
      </c>
      <c r="F29" s="341" t="s">
        <v>88</v>
      </c>
      <c r="G29" s="341" t="s">
        <v>62</v>
      </c>
      <c r="H29" s="341" t="s">
        <v>736</v>
      </c>
      <c r="I29" s="341" t="s">
        <v>54</v>
      </c>
      <c r="J29" s="345">
        <v>59561960</v>
      </c>
      <c r="K29" s="341" t="s">
        <v>88</v>
      </c>
    </row>
    <row r="30" spans="2:11" s="341" customFormat="1" x14ac:dyDescent="0.2">
      <c r="B30" s="341" t="s">
        <v>663</v>
      </c>
      <c r="C30" s="341" t="s">
        <v>666</v>
      </c>
      <c r="D30" s="341" t="s">
        <v>624</v>
      </c>
      <c r="E30" s="341" t="s">
        <v>853</v>
      </c>
      <c r="F30" s="341" t="s">
        <v>88</v>
      </c>
      <c r="G30" s="341" t="s">
        <v>62</v>
      </c>
      <c r="H30" s="341" t="s">
        <v>736</v>
      </c>
      <c r="I30" s="341" t="s">
        <v>54</v>
      </c>
      <c r="J30" s="345">
        <v>285823647</v>
      </c>
      <c r="K30" s="341" t="s">
        <v>88</v>
      </c>
    </row>
    <row r="31" spans="2:11" s="341" customFormat="1" x14ac:dyDescent="0.2">
      <c r="B31" s="346" t="s">
        <v>663</v>
      </c>
      <c r="C31" s="341" t="s">
        <v>666</v>
      </c>
      <c r="D31" s="341" t="s">
        <v>624</v>
      </c>
      <c r="E31" s="341" t="s">
        <v>822</v>
      </c>
      <c r="F31" s="341" t="s">
        <v>88</v>
      </c>
      <c r="G31" s="341" t="s">
        <v>62</v>
      </c>
      <c r="H31" s="341" t="s">
        <v>736</v>
      </c>
      <c r="I31" s="341" t="s">
        <v>54</v>
      </c>
      <c r="J31" s="345">
        <v>6815140</v>
      </c>
      <c r="K31" s="341" t="s">
        <v>88</v>
      </c>
    </row>
    <row r="32" spans="2:11" s="341" customFormat="1" x14ac:dyDescent="0.2">
      <c r="B32" s="346" t="s">
        <v>663</v>
      </c>
      <c r="C32" s="341" t="s">
        <v>666</v>
      </c>
      <c r="D32" s="341" t="s">
        <v>624</v>
      </c>
      <c r="E32" s="341" t="s">
        <v>850</v>
      </c>
      <c r="F32" s="341" t="s">
        <v>88</v>
      </c>
      <c r="G32" s="341" t="s">
        <v>62</v>
      </c>
      <c r="H32" s="341" t="s">
        <v>736</v>
      </c>
      <c r="I32" s="341" t="s">
        <v>54</v>
      </c>
      <c r="J32" s="345">
        <v>6688897680</v>
      </c>
      <c r="K32" s="341" t="s">
        <v>88</v>
      </c>
    </row>
    <row r="33" spans="2:11" s="341" customFormat="1" x14ac:dyDescent="0.2">
      <c r="B33" s="346" t="s">
        <v>663</v>
      </c>
      <c r="C33" s="341" t="s">
        <v>666</v>
      </c>
      <c r="D33" s="341" t="s">
        <v>615</v>
      </c>
      <c r="E33" s="341" t="s">
        <v>852</v>
      </c>
      <c r="F33" s="341" t="s">
        <v>88</v>
      </c>
      <c r="G33" s="341" t="s">
        <v>62</v>
      </c>
      <c r="H33" s="341" t="s">
        <v>736</v>
      </c>
      <c r="I33" s="341" t="s">
        <v>54</v>
      </c>
      <c r="J33" s="345">
        <v>380488153</v>
      </c>
      <c r="K33" s="341" t="s">
        <v>88</v>
      </c>
    </row>
    <row r="34" spans="2:11" s="341" customFormat="1" x14ac:dyDescent="0.2">
      <c r="B34" s="346" t="s">
        <v>663</v>
      </c>
      <c r="C34" s="341" t="s">
        <v>666</v>
      </c>
      <c r="D34" s="341" t="s">
        <v>615</v>
      </c>
      <c r="E34" s="341" t="s">
        <v>830</v>
      </c>
      <c r="F34" s="341" t="s">
        <v>88</v>
      </c>
      <c r="G34" s="341" t="s">
        <v>62</v>
      </c>
      <c r="H34" s="341" t="s">
        <v>736</v>
      </c>
      <c r="I34" s="341" t="s">
        <v>54</v>
      </c>
      <c r="J34" s="345">
        <v>136082428</v>
      </c>
      <c r="K34" s="341" t="s">
        <v>88</v>
      </c>
    </row>
    <row r="35" spans="2:11" s="341" customFormat="1" x14ac:dyDescent="0.2">
      <c r="B35" s="346" t="s">
        <v>663</v>
      </c>
      <c r="C35" s="341" t="s">
        <v>666</v>
      </c>
      <c r="D35" s="341" t="s">
        <v>615</v>
      </c>
      <c r="E35" s="341" t="s">
        <v>834</v>
      </c>
      <c r="F35" s="341" t="s">
        <v>88</v>
      </c>
      <c r="G35" s="341" t="s">
        <v>62</v>
      </c>
      <c r="H35" s="341" t="s">
        <v>736</v>
      </c>
      <c r="I35" s="341" t="s">
        <v>54</v>
      </c>
      <c r="J35" s="345">
        <v>170096129</v>
      </c>
      <c r="K35" s="341" t="s">
        <v>88</v>
      </c>
    </row>
    <row r="36" spans="2:11" s="341" customFormat="1" x14ac:dyDescent="0.2">
      <c r="B36" s="346" t="s">
        <v>663</v>
      </c>
      <c r="C36" s="341" t="s">
        <v>666</v>
      </c>
      <c r="D36" s="341" t="s">
        <v>615</v>
      </c>
      <c r="E36" s="341" t="s">
        <v>819</v>
      </c>
      <c r="F36" s="341" t="s">
        <v>88</v>
      </c>
      <c r="G36" s="341" t="s">
        <v>62</v>
      </c>
      <c r="H36" s="341" t="s">
        <v>736</v>
      </c>
      <c r="I36" s="341" t="s">
        <v>54</v>
      </c>
      <c r="J36" s="345">
        <v>178068189</v>
      </c>
      <c r="K36" s="341" t="s">
        <v>88</v>
      </c>
    </row>
    <row r="37" spans="2:11" s="341" customFormat="1" x14ac:dyDescent="0.2">
      <c r="B37" s="346" t="s">
        <v>663</v>
      </c>
      <c r="C37" s="341" t="s">
        <v>666</v>
      </c>
      <c r="D37" s="341" t="s">
        <v>615</v>
      </c>
      <c r="E37" s="341" t="s">
        <v>829</v>
      </c>
      <c r="F37" s="341" t="s">
        <v>88</v>
      </c>
      <c r="G37" s="341" t="s">
        <v>62</v>
      </c>
      <c r="H37" s="341" t="s">
        <v>736</v>
      </c>
      <c r="I37" s="341" t="s">
        <v>54</v>
      </c>
      <c r="J37" s="345">
        <v>85051501</v>
      </c>
      <c r="K37" s="341" t="s">
        <v>88</v>
      </c>
    </row>
    <row r="38" spans="2:11" s="341" customFormat="1" x14ac:dyDescent="0.2">
      <c r="B38" s="346" t="s">
        <v>663</v>
      </c>
      <c r="C38" s="341" t="s">
        <v>666</v>
      </c>
      <c r="D38" s="341" t="s">
        <v>615</v>
      </c>
      <c r="E38" s="341" t="s">
        <v>831</v>
      </c>
      <c r="F38" s="341" t="s">
        <v>88</v>
      </c>
      <c r="G38" s="341" t="s">
        <v>62</v>
      </c>
      <c r="H38" s="341" t="s">
        <v>736</v>
      </c>
      <c r="I38" s="341" t="s">
        <v>54</v>
      </c>
      <c r="J38" s="345">
        <v>5611679</v>
      </c>
      <c r="K38" s="341" t="s">
        <v>88</v>
      </c>
    </row>
    <row r="39" spans="2:11" s="341" customFormat="1" x14ac:dyDescent="0.2">
      <c r="B39" s="346" t="s">
        <v>663</v>
      </c>
      <c r="C39" s="341" t="s">
        <v>666</v>
      </c>
      <c r="D39" s="341" t="s">
        <v>629</v>
      </c>
      <c r="E39" s="341" t="s">
        <v>851</v>
      </c>
      <c r="F39" s="341" t="s">
        <v>62</v>
      </c>
      <c r="G39" s="341" t="s">
        <v>62</v>
      </c>
      <c r="H39" s="341" t="s">
        <v>736</v>
      </c>
      <c r="I39" s="341" t="s">
        <v>54</v>
      </c>
      <c r="J39" s="345">
        <v>9413650</v>
      </c>
      <c r="K39" s="341" t="s">
        <v>88</v>
      </c>
    </row>
    <row r="40" spans="2:11" s="341" customFormat="1" x14ac:dyDescent="0.2">
      <c r="B40" s="346" t="s">
        <v>663</v>
      </c>
      <c r="C40" s="341" t="s">
        <v>666</v>
      </c>
      <c r="D40" s="341" t="s">
        <v>625</v>
      </c>
      <c r="E40" s="341" t="s">
        <v>815</v>
      </c>
      <c r="F40" s="341" t="s">
        <v>88</v>
      </c>
      <c r="G40" s="341" t="s">
        <v>62</v>
      </c>
      <c r="H40" s="341" t="s">
        <v>736</v>
      </c>
      <c r="I40" s="341" t="s">
        <v>54</v>
      </c>
      <c r="J40" s="345">
        <v>31098032</v>
      </c>
      <c r="K40" s="341" t="s">
        <v>88</v>
      </c>
    </row>
    <row r="41" spans="2:11" s="341" customFormat="1" x14ac:dyDescent="0.2">
      <c r="B41" s="346" t="s">
        <v>663</v>
      </c>
      <c r="C41" s="341" t="s">
        <v>666</v>
      </c>
      <c r="D41" s="341" t="s">
        <v>626</v>
      </c>
      <c r="E41" s="341" t="s">
        <v>816</v>
      </c>
      <c r="F41" s="341" t="s">
        <v>88</v>
      </c>
      <c r="G41" s="341" t="s">
        <v>62</v>
      </c>
      <c r="H41" s="341" t="s">
        <v>736</v>
      </c>
      <c r="I41" s="341" t="s">
        <v>54</v>
      </c>
      <c r="J41" s="345">
        <v>262120500</v>
      </c>
      <c r="K41" s="341" t="s">
        <v>88</v>
      </c>
    </row>
    <row r="42" spans="2:11" s="341" customFormat="1" x14ac:dyDescent="0.2">
      <c r="B42" s="346" t="s">
        <v>663</v>
      </c>
      <c r="C42" s="341" t="s">
        <v>670</v>
      </c>
      <c r="D42" s="341" t="s">
        <v>801</v>
      </c>
      <c r="E42" s="341" t="s">
        <v>833</v>
      </c>
      <c r="F42" s="341" t="s">
        <v>62</v>
      </c>
      <c r="G42" s="341" t="s">
        <v>62</v>
      </c>
      <c r="H42" s="341" t="s">
        <v>763</v>
      </c>
      <c r="I42" s="341" t="s">
        <v>54</v>
      </c>
      <c r="J42" s="345">
        <v>9509162069</v>
      </c>
      <c r="K42" s="341" t="s">
        <v>88</v>
      </c>
    </row>
    <row r="43" spans="2:11" s="341" customFormat="1" x14ac:dyDescent="0.2">
      <c r="B43" s="346" t="s">
        <v>663</v>
      </c>
      <c r="C43" s="341" t="s">
        <v>670</v>
      </c>
      <c r="D43" s="341" t="s">
        <v>801</v>
      </c>
      <c r="E43" s="341" t="s">
        <v>799</v>
      </c>
      <c r="F43" s="341" t="s">
        <v>62</v>
      </c>
      <c r="G43" s="341" t="s">
        <v>62</v>
      </c>
      <c r="H43" s="341" t="s">
        <v>763</v>
      </c>
      <c r="I43" s="341" t="s">
        <v>54</v>
      </c>
      <c r="J43" s="345">
        <v>322273120</v>
      </c>
      <c r="K43" s="341" t="s">
        <v>88</v>
      </c>
    </row>
    <row r="44" spans="2:11" s="341" customFormat="1" x14ac:dyDescent="0.2">
      <c r="B44" s="346" t="s">
        <v>663</v>
      </c>
      <c r="C44" s="341" t="s">
        <v>670</v>
      </c>
      <c r="D44" s="341" t="s">
        <v>801</v>
      </c>
      <c r="E44" s="341" t="s">
        <v>821</v>
      </c>
      <c r="F44" s="341" t="s">
        <v>62</v>
      </c>
      <c r="G44" s="341" t="s">
        <v>62</v>
      </c>
      <c r="H44" s="341" t="s">
        <v>763</v>
      </c>
      <c r="I44" s="341" t="s">
        <v>54</v>
      </c>
      <c r="J44" s="345">
        <v>1000000</v>
      </c>
      <c r="K44" s="341" t="s">
        <v>88</v>
      </c>
    </row>
    <row r="45" spans="2:11" s="341" customFormat="1" x14ac:dyDescent="0.2">
      <c r="B45" s="346" t="s">
        <v>663</v>
      </c>
      <c r="C45" s="341" t="s">
        <v>670</v>
      </c>
      <c r="D45" s="341" t="s">
        <v>621</v>
      </c>
      <c r="E45" s="341" t="s">
        <v>828</v>
      </c>
      <c r="F45" s="341" t="s">
        <v>62</v>
      </c>
      <c r="G45" s="341" t="s">
        <v>62</v>
      </c>
      <c r="H45" s="341" t="s">
        <v>763</v>
      </c>
      <c r="I45" s="341" t="s">
        <v>54</v>
      </c>
      <c r="J45" s="345">
        <v>700210162</v>
      </c>
      <c r="K45" s="341" t="s">
        <v>88</v>
      </c>
    </row>
    <row r="46" spans="2:11" s="341" customFormat="1" x14ac:dyDescent="0.2">
      <c r="B46" s="346" t="s">
        <v>663</v>
      </c>
      <c r="C46" s="341" t="s">
        <v>670</v>
      </c>
      <c r="D46" s="341" t="s">
        <v>624</v>
      </c>
      <c r="E46" s="341" t="s">
        <v>854</v>
      </c>
      <c r="F46" s="341" t="s">
        <v>88</v>
      </c>
      <c r="G46" s="341" t="s">
        <v>62</v>
      </c>
      <c r="H46" s="341" t="s">
        <v>763</v>
      </c>
      <c r="I46" s="341" t="s">
        <v>54</v>
      </c>
      <c r="J46" s="345">
        <v>832010864</v>
      </c>
      <c r="K46" s="341" t="s">
        <v>88</v>
      </c>
    </row>
    <row r="47" spans="2:11" s="341" customFormat="1" x14ac:dyDescent="0.2">
      <c r="B47" s="346" t="s">
        <v>663</v>
      </c>
      <c r="C47" s="341" t="s">
        <v>670</v>
      </c>
      <c r="D47" s="341" t="s">
        <v>624</v>
      </c>
      <c r="E47" s="341" t="s">
        <v>839</v>
      </c>
      <c r="F47" s="341" t="s">
        <v>88</v>
      </c>
      <c r="G47" s="341" t="s">
        <v>62</v>
      </c>
      <c r="H47" s="341" t="s">
        <v>763</v>
      </c>
      <c r="I47" s="341" t="s">
        <v>54</v>
      </c>
      <c r="J47" s="345">
        <v>2484239231</v>
      </c>
      <c r="K47" s="341" t="s">
        <v>88</v>
      </c>
    </row>
    <row r="48" spans="2:11" s="341" customFormat="1" x14ac:dyDescent="0.2">
      <c r="B48" s="346" t="s">
        <v>663</v>
      </c>
      <c r="C48" s="341" t="s">
        <v>670</v>
      </c>
      <c r="D48" s="341" t="s">
        <v>624</v>
      </c>
      <c r="E48" s="341" t="s">
        <v>836</v>
      </c>
      <c r="F48" s="341" t="s">
        <v>88</v>
      </c>
      <c r="G48" s="341" t="s">
        <v>62</v>
      </c>
      <c r="H48" s="341" t="s">
        <v>763</v>
      </c>
      <c r="I48" s="341" t="s">
        <v>54</v>
      </c>
      <c r="J48" s="345">
        <v>5000070562</v>
      </c>
      <c r="K48" s="341" t="s">
        <v>88</v>
      </c>
    </row>
    <row r="49" spans="2:11" s="341" customFormat="1" x14ac:dyDescent="0.2">
      <c r="B49" s="346" t="s">
        <v>663</v>
      </c>
      <c r="C49" s="341" t="s">
        <v>670</v>
      </c>
      <c r="D49" s="341" t="s">
        <v>624</v>
      </c>
      <c r="E49" s="341" t="s">
        <v>824</v>
      </c>
      <c r="F49" s="341" t="s">
        <v>88</v>
      </c>
      <c r="G49" s="341" t="s">
        <v>62</v>
      </c>
      <c r="H49" s="341" t="s">
        <v>763</v>
      </c>
      <c r="I49" s="341" t="s">
        <v>54</v>
      </c>
      <c r="J49" s="345">
        <v>7298587337</v>
      </c>
      <c r="K49" s="341" t="s">
        <v>88</v>
      </c>
    </row>
    <row r="50" spans="2:11" s="341" customFormat="1" x14ac:dyDescent="0.2">
      <c r="B50" s="346" t="s">
        <v>663</v>
      </c>
      <c r="C50" s="341" t="s">
        <v>670</v>
      </c>
      <c r="D50" s="341" t="s">
        <v>624</v>
      </c>
      <c r="E50" s="341" t="s">
        <v>838</v>
      </c>
      <c r="F50" s="341" t="s">
        <v>88</v>
      </c>
      <c r="G50" s="341" t="s">
        <v>62</v>
      </c>
      <c r="H50" s="341" t="s">
        <v>763</v>
      </c>
      <c r="I50" s="341" t="s">
        <v>54</v>
      </c>
      <c r="J50" s="345">
        <v>393361415</v>
      </c>
      <c r="K50" s="341" t="s">
        <v>88</v>
      </c>
    </row>
    <row r="51" spans="2:11" s="341" customFormat="1" x14ac:dyDescent="0.2">
      <c r="B51" s="346" t="s">
        <v>663</v>
      </c>
      <c r="C51" s="341" t="s">
        <v>670</v>
      </c>
      <c r="D51" s="341" t="s">
        <v>624</v>
      </c>
      <c r="E51" s="341" t="s">
        <v>837</v>
      </c>
      <c r="F51" s="341" t="s">
        <v>88</v>
      </c>
      <c r="G51" s="341" t="s">
        <v>62</v>
      </c>
      <c r="H51" s="341" t="s">
        <v>763</v>
      </c>
      <c r="I51" s="341" t="s">
        <v>54</v>
      </c>
      <c r="J51" s="345">
        <v>19995187</v>
      </c>
      <c r="K51" s="341" t="s">
        <v>88</v>
      </c>
    </row>
    <row r="52" spans="2:11" s="341" customFormat="1" x14ac:dyDescent="0.2">
      <c r="B52" s="346" t="s">
        <v>663</v>
      </c>
      <c r="C52" s="341" t="s">
        <v>670</v>
      </c>
      <c r="D52" s="341" t="s">
        <v>624</v>
      </c>
      <c r="E52" s="341" t="s">
        <v>822</v>
      </c>
      <c r="F52" s="341" t="s">
        <v>88</v>
      </c>
      <c r="G52" s="341" t="s">
        <v>62</v>
      </c>
      <c r="H52" s="341" t="s">
        <v>763</v>
      </c>
      <c r="I52" s="341" t="s">
        <v>54</v>
      </c>
      <c r="J52" s="345">
        <v>47637296</v>
      </c>
      <c r="K52" s="341" t="s">
        <v>88</v>
      </c>
    </row>
    <row r="53" spans="2:11" s="341" customFormat="1" x14ac:dyDescent="0.2">
      <c r="B53" s="346" t="s">
        <v>663</v>
      </c>
      <c r="C53" s="341" t="s">
        <v>670</v>
      </c>
      <c r="D53" s="341" t="s">
        <v>615</v>
      </c>
      <c r="E53" s="341" t="s">
        <v>852</v>
      </c>
      <c r="F53" s="341" t="s">
        <v>88</v>
      </c>
      <c r="G53" s="341" t="s">
        <v>62</v>
      </c>
      <c r="H53" s="341" t="s">
        <v>763</v>
      </c>
      <c r="I53" s="341" t="s">
        <v>54</v>
      </c>
      <c r="J53" s="345">
        <v>197063568</v>
      </c>
      <c r="K53" s="341" t="s">
        <v>88</v>
      </c>
    </row>
    <row r="54" spans="2:11" s="341" customFormat="1" x14ac:dyDescent="0.2">
      <c r="B54" s="346" t="s">
        <v>663</v>
      </c>
      <c r="C54" s="341" t="s">
        <v>670</v>
      </c>
      <c r="D54" s="341" t="s">
        <v>615</v>
      </c>
      <c r="E54" s="341" t="s">
        <v>830</v>
      </c>
      <c r="F54" s="341" t="s">
        <v>88</v>
      </c>
      <c r="G54" s="341" t="s">
        <v>62</v>
      </c>
      <c r="H54" s="341" t="s">
        <v>763</v>
      </c>
      <c r="I54" s="341" t="s">
        <v>54</v>
      </c>
      <c r="J54" s="345">
        <v>128405812</v>
      </c>
      <c r="K54" s="341" t="s">
        <v>88</v>
      </c>
    </row>
    <row r="55" spans="2:11" s="341" customFormat="1" x14ac:dyDescent="0.2">
      <c r="B55" s="346" t="s">
        <v>663</v>
      </c>
      <c r="C55" s="341" t="s">
        <v>670</v>
      </c>
      <c r="D55" s="341" t="s">
        <v>615</v>
      </c>
      <c r="E55" s="341" t="s">
        <v>834</v>
      </c>
      <c r="F55" s="341" t="s">
        <v>88</v>
      </c>
      <c r="G55" s="341" t="s">
        <v>62</v>
      </c>
      <c r="H55" s="341" t="s">
        <v>763</v>
      </c>
      <c r="I55" s="341" t="s">
        <v>54</v>
      </c>
      <c r="J55" s="345">
        <v>160501755</v>
      </c>
      <c r="K55" s="341" t="s">
        <v>88</v>
      </c>
    </row>
    <row r="56" spans="2:11" s="341" customFormat="1" x14ac:dyDescent="0.2">
      <c r="B56" s="346" t="s">
        <v>663</v>
      </c>
      <c r="C56" s="341" t="s">
        <v>670</v>
      </c>
      <c r="D56" s="341" t="s">
        <v>615</v>
      </c>
      <c r="E56" s="341" t="s">
        <v>819</v>
      </c>
      <c r="F56" s="341" t="s">
        <v>88</v>
      </c>
      <c r="G56" s="341" t="s">
        <v>62</v>
      </c>
      <c r="H56" s="341" t="s">
        <v>763</v>
      </c>
      <c r="I56" s="341" t="s">
        <v>54</v>
      </c>
      <c r="J56" s="345">
        <v>1073636380</v>
      </c>
      <c r="K56" s="341" t="s">
        <v>88</v>
      </c>
    </row>
    <row r="57" spans="2:11" s="341" customFormat="1" x14ac:dyDescent="0.2">
      <c r="B57" s="346" t="s">
        <v>663</v>
      </c>
      <c r="C57" s="341" t="s">
        <v>670</v>
      </c>
      <c r="D57" s="341" t="s">
        <v>615</v>
      </c>
      <c r="E57" s="341" t="s">
        <v>829</v>
      </c>
      <c r="F57" s="341" t="s">
        <v>88</v>
      </c>
      <c r="G57" s="341" t="s">
        <v>62</v>
      </c>
      <c r="H57" s="341" t="s">
        <v>763</v>
      </c>
      <c r="I57" s="341" t="s">
        <v>54</v>
      </c>
      <c r="J57" s="345">
        <v>80203586</v>
      </c>
      <c r="K57" s="341" t="s">
        <v>88</v>
      </c>
    </row>
    <row r="58" spans="2:11" s="341" customFormat="1" x14ac:dyDescent="0.2">
      <c r="B58" s="346" t="s">
        <v>663</v>
      </c>
      <c r="C58" s="341" t="s">
        <v>670</v>
      </c>
      <c r="D58" s="341" t="s">
        <v>615</v>
      </c>
      <c r="E58" s="341" t="s">
        <v>831</v>
      </c>
      <c r="F58" s="341" t="s">
        <v>88</v>
      </c>
      <c r="G58" s="341" t="s">
        <v>62</v>
      </c>
      <c r="H58" s="341" t="s">
        <v>763</v>
      </c>
      <c r="I58" s="341" t="s">
        <v>54</v>
      </c>
      <c r="J58" s="345">
        <v>60533931</v>
      </c>
      <c r="K58" s="341" t="s">
        <v>88</v>
      </c>
    </row>
    <row r="59" spans="2:11" s="341" customFormat="1" x14ac:dyDescent="0.2">
      <c r="B59" s="346" t="s">
        <v>663</v>
      </c>
      <c r="C59" s="341" t="s">
        <v>670</v>
      </c>
      <c r="D59" s="341" t="s">
        <v>615</v>
      </c>
      <c r="E59" s="341" t="s">
        <v>846</v>
      </c>
      <c r="F59" s="341" t="s">
        <v>88</v>
      </c>
      <c r="G59" s="341" t="s">
        <v>62</v>
      </c>
      <c r="H59" s="341" t="s">
        <v>763</v>
      </c>
      <c r="I59" s="341" t="s">
        <v>54</v>
      </c>
      <c r="J59" s="345">
        <v>4053977</v>
      </c>
      <c r="K59" s="341" t="s">
        <v>88</v>
      </c>
    </row>
    <row r="60" spans="2:11" s="341" customFormat="1" x14ac:dyDescent="0.2">
      <c r="B60" s="346" t="s">
        <v>663</v>
      </c>
      <c r="C60" s="341" t="s">
        <v>670</v>
      </c>
      <c r="D60" s="341" t="s">
        <v>615</v>
      </c>
      <c r="E60" s="341" t="s">
        <v>794</v>
      </c>
      <c r="F60" s="341" t="s">
        <v>62</v>
      </c>
      <c r="G60" s="341" t="s">
        <v>62</v>
      </c>
      <c r="H60" s="341" t="s">
        <v>763</v>
      </c>
      <c r="I60" s="341" t="s">
        <v>54</v>
      </c>
      <c r="J60" s="345">
        <v>352157</v>
      </c>
      <c r="K60" s="341" t="s">
        <v>88</v>
      </c>
    </row>
    <row r="61" spans="2:11" s="341" customFormat="1" x14ac:dyDescent="0.2">
      <c r="B61" s="346" t="s">
        <v>663</v>
      </c>
      <c r="C61" s="341" t="s">
        <v>670</v>
      </c>
      <c r="D61" s="341" t="s">
        <v>629</v>
      </c>
      <c r="E61" s="341" t="s">
        <v>851</v>
      </c>
      <c r="F61" s="341" t="s">
        <v>62</v>
      </c>
      <c r="G61" s="341" t="s">
        <v>62</v>
      </c>
      <c r="H61" s="341" t="s">
        <v>763</v>
      </c>
      <c r="I61" s="341" t="s">
        <v>54</v>
      </c>
      <c r="J61" s="345">
        <v>101670000</v>
      </c>
      <c r="K61" s="341" t="s">
        <v>88</v>
      </c>
    </row>
    <row r="62" spans="2:11" s="341" customFormat="1" x14ac:dyDescent="0.2">
      <c r="B62" s="346" t="s">
        <v>663</v>
      </c>
      <c r="C62" s="341" t="s">
        <v>670</v>
      </c>
      <c r="D62" s="341" t="s">
        <v>800</v>
      </c>
      <c r="E62" s="341" t="s">
        <v>805</v>
      </c>
      <c r="F62" s="341" t="s">
        <v>62</v>
      </c>
      <c r="G62" s="341" t="s">
        <v>62</v>
      </c>
      <c r="H62" s="341" t="s">
        <v>763</v>
      </c>
      <c r="I62" s="341" t="s">
        <v>54</v>
      </c>
      <c r="J62" s="345">
        <v>176714059</v>
      </c>
      <c r="K62" s="341" t="s">
        <v>88</v>
      </c>
    </row>
    <row r="63" spans="2:11" s="341" customFormat="1" x14ac:dyDescent="0.2">
      <c r="B63" s="346" t="s">
        <v>663</v>
      </c>
      <c r="C63" s="341" t="s">
        <v>670</v>
      </c>
      <c r="D63" s="341" t="s">
        <v>625</v>
      </c>
      <c r="E63" s="341" t="s">
        <v>815</v>
      </c>
      <c r="F63" s="341" t="s">
        <v>88</v>
      </c>
      <c r="G63" s="341" t="s">
        <v>62</v>
      </c>
      <c r="H63" s="341" t="s">
        <v>763</v>
      </c>
      <c r="I63" s="341" t="s">
        <v>54</v>
      </c>
      <c r="J63" s="345">
        <v>27760320</v>
      </c>
      <c r="K63" s="341" t="s">
        <v>88</v>
      </c>
    </row>
    <row r="64" spans="2:11" s="341" customFormat="1" x14ac:dyDescent="0.2">
      <c r="B64" s="346" t="s">
        <v>663</v>
      </c>
      <c r="C64" s="341" t="s">
        <v>670</v>
      </c>
      <c r="D64" s="341" t="s">
        <v>626</v>
      </c>
      <c r="E64" s="341" t="s">
        <v>816</v>
      </c>
      <c r="F64" s="341" t="s">
        <v>88</v>
      </c>
      <c r="G64" s="341" t="s">
        <v>62</v>
      </c>
      <c r="H64" s="341" t="s">
        <v>763</v>
      </c>
      <c r="I64" s="341" t="s">
        <v>54</v>
      </c>
      <c r="J64" s="345">
        <v>267853395</v>
      </c>
      <c r="K64" s="341" t="s">
        <v>88</v>
      </c>
    </row>
    <row r="65" spans="2:11" s="341" customFormat="1" x14ac:dyDescent="0.2">
      <c r="B65" s="346" t="s">
        <v>663</v>
      </c>
      <c r="C65" s="341" t="s">
        <v>670</v>
      </c>
      <c r="D65" s="341" t="s">
        <v>803</v>
      </c>
      <c r="E65" s="341" t="s">
        <v>807</v>
      </c>
      <c r="F65" s="341" t="s">
        <v>62</v>
      </c>
      <c r="G65" s="341" t="s">
        <v>62</v>
      </c>
      <c r="H65" s="341" t="s">
        <v>763</v>
      </c>
      <c r="I65" s="341" t="s">
        <v>54</v>
      </c>
      <c r="J65" s="345">
        <v>88369155</v>
      </c>
      <c r="K65" s="341" t="s">
        <v>88</v>
      </c>
    </row>
    <row r="66" spans="2:11" s="341" customFormat="1" x14ac:dyDescent="0.2">
      <c r="B66" s="346" t="s">
        <v>663</v>
      </c>
      <c r="C66" s="341" t="s">
        <v>674</v>
      </c>
      <c r="D66" s="341" t="s">
        <v>801</v>
      </c>
      <c r="E66" s="341" t="s">
        <v>833</v>
      </c>
      <c r="F66" s="341" t="s">
        <v>62</v>
      </c>
      <c r="G66" s="341" t="s">
        <v>62</v>
      </c>
      <c r="H66" s="341" t="s">
        <v>752</v>
      </c>
      <c r="I66" s="341" t="s">
        <v>54</v>
      </c>
      <c r="J66" s="345">
        <v>214964066</v>
      </c>
      <c r="K66" s="341" t="s">
        <v>88</v>
      </c>
    </row>
    <row r="67" spans="2:11" s="341" customFormat="1" x14ac:dyDescent="0.2">
      <c r="B67" s="346" t="s">
        <v>663</v>
      </c>
      <c r="C67" s="341" t="s">
        <v>674</v>
      </c>
      <c r="D67" s="341" t="s">
        <v>624</v>
      </c>
      <c r="E67" s="341" t="s">
        <v>854</v>
      </c>
      <c r="F67" s="341" t="s">
        <v>88</v>
      </c>
      <c r="G67" s="341" t="s">
        <v>62</v>
      </c>
      <c r="H67" s="341" t="s">
        <v>752</v>
      </c>
      <c r="I67" s="341" t="s">
        <v>54</v>
      </c>
      <c r="J67" s="345">
        <v>7474892633</v>
      </c>
      <c r="K67" s="341" t="s">
        <v>88</v>
      </c>
    </row>
    <row r="68" spans="2:11" s="341" customFormat="1" x14ac:dyDescent="0.2">
      <c r="B68" s="346" t="s">
        <v>663</v>
      </c>
      <c r="C68" s="341" t="s">
        <v>674</v>
      </c>
      <c r="D68" s="341" t="s">
        <v>624</v>
      </c>
      <c r="E68" s="341" t="s">
        <v>839</v>
      </c>
      <c r="F68" s="341" t="s">
        <v>88</v>
      </c>
      <c r="G68" s="341" t="s">
        <v>62</v>
      </c>
      <c r="H68" s="341" t="s">
        <v>752</v>
      </c>
      <c r="I68" s="341" t="s">
        <v>54</v>
      </c>
      <c r="J68" s="345">
        <v>1281706841</v>
      </c>
      <c r="K68" s="341" t="s">
        <v>88</v>
      </c>
    </row>
    <row r="69" spans="2:11" s="341" customFormat="1" x14ac:dyDescent="0.2">
      <c r="B69" s="346" t="s">
        <v>663</v>
      </c>
      <c r="C69" s="341" t="s">
        <v>674</v>
      </c>
      <c r="D69" s="341" t="s">
        <v>624</v>
      </c>
      <c r="E69" s="341" t="s">
        <v>837</v>
      </c>
      <c r="F69" s="341" t="s">
        <v>88</v>
      </c>
      <c r="G69" s="341" t="s">
        <v>62</v>
      </c>
      <c r="H69" s="341" t="s">
        <v>752</v>
      </c>
      <c r="I69" s="341" t="s">
        <v>54</v>
      </c>
      <c r="J69" s="345">
        <v>4038757</v>
      </c>
      <c r="K69" s="341" t="s">
        <v>88</v>
      </c>
    </row>
    <row r="70" spans="2:11" s="341" customFormat="1" x14ac:dyDescent="0.2">
      <c r="B70" s="346" t="s">
        <v>663</v>
      </c>
      <c r="C70" s="341" t="s">
        <v>674</v>
      </c>
      <c r="D70" s="341" t="s">
        <v>624</v>
      </c>
      <c r="E70" s="341" t="s">
        <v>822</v>
      </c>
      <c r="F70" s="341" t="s">
        <v>88</v>
      </c>
      <c r="G70" s="341" t="s">
        <v>62</v>
      </c>
      <c r="H70" s="341" t="s">
        <v>752</v>
      </c>
      <c r="I70" s="341" t="s">
        <v>54</v>
      </c>
      <c r="J70" s="345">
        <v>17831325</v>
      </c>
      <c r="K70" s="341" t="s">
        <v>88</v>
      </c>
    </row>
    <row r="71" spans="2:11" s="341" customFormat="1" x14ac:dyDescent="0.2">
      <c r="B71" s="346" t="s">
        <v>663</v>
      </c>
      <c r="C71" s="341" t="s">
        <v>674</v>
      </c>
      <c r="D71" s="341" t="s">
        <v>624</v>
      </c>
      <c r="E71" s="341" t="s">
        <v>850</v>
      </c>
      <c r="F71" s="341" t="s">
        <v>88</v>
      </c>
      <c r="G71" s="341" t="s">
        <v>62</v>
      </c>
      <c r="H71" s="341" t="s">
        <v>752</v>
      </c>
      <c r="I71" s="341" t="s">
        <v>54</v>
      </c>
      <c r="J71" s="345">
        <v>5099562030</v>
      </c>
      <c r="K71" s="341" t="s">
        <v>88</v>
      </c>
    </row>
    <row r="72" spans="2:11" s="341" customFormat="1" x14ac:dyDescent="0.2">
      <c r="B72" s="346" t="s">
        <v>663</v>
      </c>
      <c r="C72" s="341" t="s">
        <v>674</v>
      </c>
      <c r="D72" s="341" t="s">
        <v>615</v>
      </c>
      <c r="E72" s="341" t="s">
        <v>852</v>
      </c>
      <c r="F72" s="341" t="s">
        <v>88</v>
      </c>
      <c r="G72" s="341" t="s">
        <v>62</v>
      </c>
      <c r="H72" s="341" t="s">
        <v>752</v>
      </c>
      <c r="I72" s="341" t="s">
        <v>54</v>
      </c>
      <c r="J72" s="345">
        <v>3605294844</v>
      </c>
      <c r="K72" s="341" t="s">
        <v>88</v>
      </c>
    </row>
    <row r="73" spans="2:11" s="341" customFormat="1" x14ac:dyDescent="0.2">
      <c r="B73" s="346" t="s">
        <v>663</v>
      </c>
      <c r="C73" s="341" t="s">
        <v>674</v>
      </c>
      <c r="D73" s="341" t="s">
        <v>615</v>
      </c>
      <c r="E73" s="341" t="s">
        <v>830</v>
      </c>
      <c r="F73" s="341" t="s">
        <v>88</v>
      </c>
      <c r="G73" s="341" t="s">
        <v>62</v>
      </c>
      <c r="H73" s="341" t="s">
        <v>752</v>
      </c>
      <c r="I73" s="341" t="s">
        <v>54</v>
      </c>
      <c r="J73" s="345">
        <v>135065891</v>
      </c>
      <c r="K73" s="341" t="s">
        <v>88</v>
      </c>
    </row>
    <row r="74" spans="2:11" s="341" customFormat="1" x14ac:dyDescent="0.2">
      <c r="B74" s="346" t="s">
        <v>663</v>
      </c>
      <c r="C74" s="341" t="s">
        <v>674</v>
      </c>
      <c r="D74" s="341" t="s">
        <v>615</v>
      </c>
      <c r="E74" s="341" t="s">
        <v>834</v>
      </c>
      <c r="F74" s="341" t="s">
        <v>88</v>
      </c>
      <c r="G74" s="341" t="s">
        <v>62</v>
      </c>
      <c r="H74" s="341" t="s">
        <v>752</v>
      </c>
      <c r="I74" s="341" t="s">
        <v>54</v>
      </c>
      <c r="J74" s="345">
        <v>168832136</v>
      </c>
      <c r="K74" s="341" t="s">
        <v>88</v>
      </c>
    </row>
    <row r="75" spans="2:11" s="341" customFormat="1" x14ac:dyDescent="0.2">
      <c r="B75" s="346" t="s">
        <v>663</v>
      </c>
      <c r="C75" s="341" t="s">
        <v>674</v>
      </c>
      <c r="D75" s="341" t="s">
        <v>615</v>
      </c>
      <c r="E75" s="341" t="s">
        <v>819</v>
      </c>
      <c r="F75" s="341" t="s">
        <v>88</v>
      </c>
      <c r="G75" s="341" t="s">
        <v>62</v>
      </c>
      <c r="H75" s="341" t="s">
        <v>752</v>
      </c>
      <c r="I75" s="341" t="s">
        <v>54</v>
      </c>
      <c r="J75" s="345">
        <v>2425023275</v>
      </c>
      <c r="K75" s="341" t="s">
        <v>88</v>
      </c>
    </row>
    <row r="76" spans="2:11" s="341" customFormat="1" x14ac:dyDescent="0.2">
      <c r="B76" s="346" t="s">
        <v>663</v>
      </c>
      <c r="C76" s="341" t="s">
        <v>674</v>
      </c>
      <c r="D76" s="341" t="s">
        <v>615</v>
      </c>
      <c r="E76" s="341" t="s">
        <v>829</v>
      </c>
      <c r="F76" s="341" t="s">
        <v>88</v>
      </c>
      <c r="G76" s="341" t="s">
        <v>62</v>
      </c>
      <c r="H76" s="341" t="s">
        <v>752</v>
      </c>
      <c r="I76" s="341" t="s">
        <v>54</v>
      </c>
      <c r="J76" s="345">
        <v>84416071</v>
      </c>
      <c r="K76" s="341" t="s">
        <v>88</v>
      </c>
    </row>
    <row r="77" spans="2:11" s="341" customFormat="1" x14ac:dyDescent="0.2">
      <c r="B77" s="346" t="s">
        <v>663</v>
      </c>
      <c r="C77" s="341" t="s">
        <v>674</v>
      </c>
      <c r="D77" s="341" t="s">
        <v>615</v>
      </c>
      <c r="E77" s="341" t="s">
        <v>831</v>
      </c>
      <c r="F77" s="341" t="s">
        <v>88</v>
      </c>
      <c r="G77" s="341" t="s">
        <v>62</v>
      </c>
      <c r="H77" s="341" t="s">
        <v>752</v>
      </c>
      <c r="I77" s="341" t="s">
        <v>54</v>
      </c>
      <c r="J77" s="345">
        <v>67326836</v>
      </c>
      <c r="K77" s="341" t="s">
        <v>88</v>
      </c>
    </row>
    <row r="78" spans="2:11" s="341" customFormat="1" x14ac:dyDescent="0.2">
      <c r="B78" s="346" t="s">
        <v>663</v>
      </c>
      <c r="C78" s="341" t="s">
        <v>674</v>
      </c>
      <c r="D78" s="341" t="s">
        <v>615</v>
      </c>
      <c r="E78" s="341" t="s">
        <v>846</v>
      </c>
      <c r="F78" s="341" t="s">
        <v>88</v>
      </c>
      <c r="G78" s="341" t="s">
        <v>62</v>
      </c>
      <c r="H78" s="341" t="s">
        <v>752</v>
      </c>
      <c r="I78" s="341" t="s">
        <v>54</v>
      </c>
      <c r="J78" s="345">
        <v>2290018</v>
      </c>
      <c r="K78" s="341" t="s">
        <v>88</v>
      </c>
    </row>
    <row r="79" spans="2:11" s="341" customFormat="1" x14ac:dyDescent="0.2">
      <c r="B79" s="346" t="s">
        <v>663</v>
      </c>
      <c r="C79" s="341" t="s">
        <v>674</v>
      </c>
      <c r="D79" s="341" t="s">
        <v>625</v>
      </c>
      <c r="E79" s="341" t="s">
        <v>815</v>
      </c>
      <c r="F79" s="341" t="s">
        <v>88</v>
      </c>
      <c r="G79" s="341" t="s">
        <v>62</v>
      </c>
      <c r="H79" s="341" t="s">
        <v>752</v>
      </c>
      <c r="I79" s="341" t="s">
        <v>54</v>
      </c>
      <c r="J79" s="345">
        <v>130032195</v>
      </c>
      <c r="K79" s="341" t="s">
        <v>88</v>
      </c>
    </row>
    <row r="80" spans="2:11" s="341" customFormat="1" x14ac:dyDescent="0.2">
      <c r="B80" s="346" t="s">
        <v>663</v>
      </c>
      <c r="C80" s="341" t="s">
        <v>674</v>
      </c>
      <c r="D80" s="341" t="s">
        <v>626</v>
      </c>
      <c r="E80" s="341" t="s">
        <v>816</v>
      </c>
      <c r="F80" s="341" t="s">
        <v>88</v>
      </c>
      <c r="G80" s="341" t="s">
        <v>62</v>
      </c>
      <c r="H80" s="341" t="s">
        <v>752</v>
      </c>
      <c r="I80" s="341" t="s">
        <v>54</v>
      </c>
      <c r="J80" s="345">
        <v>379030601</v>
      </c>
      <c r="K80" s="341" t="s">
        <v>88</v>
      </c>
    </row>
    <row r="81" spans="2:11" s="341" customFormat="1" x14ac:dyDescent="0.2">
      <c r="B81" s="346" t="s">
        <v>663</v>
      </c>
      <c r="C81" s="341" t="s">
        <v>678</v>
      </c>
      <c r="D81" s="341" t="s">
        <v>801</v>
      </c>
      <c r="E81" s="341" t="s">
        <v>833</v>
      </c>
      <c r="F81" s="341" t="s">
        <v>62</v>
      </c>
      <c r="G81" s="341" t="s">
        <v>62</v>
      </c>
      <c r="H81" s="341" t="s">
        <v>743</v>
      </c>
      <c r="I81" s="341" t="s">
        <v>54</v>
      </c>
      <c r="J81" s="345">
        <v>4980914573</v>
      </c>
      <c r="K81" s="341" t="s">
        <v>88</v>
      </c>
    </row>
    <row r="82" spans="2:11" s="341" customFormat="1" x14ac:dyDescent="0.2">
      <c r="B82" s="346" t="s">
        <v>663</v>
      </c>
      <c r="C82" s="341" t="s">
        <v>678</v>
      </c>
      <c r="D82" s="341" t="s">
        <v>801</v>
      </c>
      <c r="E82" s="341" t="s">
        <v>799</v>
      </c>
      <c r="F82" s="341" t="s">
        <v>62</v>
      </c>
      <c r="G82" s="341" t="s">
        <v>62</v>
      </c>
      <c r="H82" s="341" t="s">
        <v>743</v>
      </c>
      <c r="I82" s="341" t="s">
        <v>54</v>
      </c>
      <c r="J82" s="345">
        <v>24400000</v>
      </c>
      <c r="K82" s="341" t="s">
        <v>88</v>
      </c>
    </row>
    <row r="83" spans="2:11" s="341" customFormat="1" x14ac:dyDescent="0.2">
      <c r="B83" s="346" t="s">
        <v>663</v>
      </c>
      <c r="C83" s="341" t="s">
        <v>678</v>
      </c>
      <c r="D83" s="341" t="s">
        <v>624</v>
      </c>
      <c r="E83" s="341" t="s">
        <v>854</v>
      </c>
      <c r="F83" s="341" t="s">
        <v>88</v>
      </c>
      <c r="G83" s="341" t="s">
        <v>62</v>
      </c>
      <c r="H83" s="341" t="s">
        <v>743</v>
      </c>
      <c r="I83" s="341" t="s">
        <v>54</v>
      </c>
      <c r="J83" s="345">
        <v>82248</v>
      </c>
      <c r="K83" s="341" t="s">
        <v>88</v>
      </c>
    </row>
    <row r="84" spans="2:11" s="341" customFormat="1" x14ac:dyDescent="0.2">
      <c r="B84" s="346" t="s">
        <v>663</v>
      </c>
      <c r="C84" s="341" t="s">
        <v>678</v>
      </c>
      <c r="D84" s="341" t="s">
        <v>624</v>
      </c>
      <c r="E84" s="341" t="s">
        <v>839</v>
      </c>
      <c r="F84" s="341" t="s">
        <v>88</v>
      </c>
      <c r="G84" s="341" t="s">
        <v>62</v>
      </c>
      <c r="H84" s="341" t="s">
        <v>743</v>
      </c>
      <c r="I84" s="341" t="s">
        <v>54</v>
      </c>
      <c r="J84" s="345">
        <v>4277904018</v>
      </c>
      <c r="K84" s="341" t="s">
        <v>88</v>
      </c>
    </row>
    <row r="85" spans="2:11" s="341" customFormat="1" x14ac:dyDescent="0.2">
      <c r="B85" s="346" t="s">
        <v>663</v>
      </c>
      <c r="C85" s="341" t="s">
        <v>678</v>
      </c>
      <c r="D85" s="341" t="s">
        <v>624</v>
      </c>
      <c r="E85" s="341" t="s">
        <v>838</v>
      </c>
      <c r="F85" s="341" t="s">
        <v>88</v>
      </c>
      <c r="G85" s="341" t="s">
        <v>62</v>
      </c>
      <c r="H85" s="341" t="s">
        <v>743</v>
      </c>
      <c r="I85" s="341" t="s">
        <v>54</v>
      </c>
      <c r="J85" s="345">
        <v>338490699</v>
      </c>
      <c r="K85" s="341" t="s">
        <v>88</v>
      </c>
    </row>
    <row r="86" spans="2:11" s="341" customFormat="1" x14ac:dyDescent="0.2">
      <c r="B86" s="346" t="s">
        <v>663</v>
      </c>
      <c r="C86" s="341" t="s">
        <v>678</v>
      </c>
      <c r="D86" s="341" t="s">
        <v>624</v>
      </c>
      <c r="E86" s="341" t="s">
        <v>837</v>
      </c>
      <c r="F86" s="341" t="s">
        <v>88</v>
      </c>
      <c r="G86" s="341" t="s">
        <v>62</v>
      </c>
      <c r="H86" s="341" t="s">
        <v>743</v>
      </c>
      <c r="I86" s="341" t="s">
        <v>54</v>
      </c>
      <c r="J86" s="345">
        <v>6447570</v>
      </c>
      <c r="K86" s="341" t="s">
        <v>88</v>
      </c>
    </row>
    <row r="87" spans="2:11" s="341" customFormat="1" x14ac:dyDescent="0.2">
      <c r="B87" s="346" t="s">
        <v>663</v>
      </c>
      <c r="C87" s="341" t="s">
        <v>678</v>
      </c>
      <c r="D87" s="341" t="s">
        <v>624</v>
      </c>
      <c r="E87" s="341" t="s">
        <v>822</v>
      </c>
      <c r="F87" s="341" t="s">
        <v>88</v>
      </c>
      <c r="G87" s="341" t="s">
        <v>62</v>
      </c>
      <c r="H87" s="341" t="s">
        <v>743</v>
      </c>
      <c r="I87" s="341" t="s">
        <v>54</v>
      </c>
      <c r="J87" s="345">
        <v>4126563</v>
      </c>
      <c r="K87" s="341" t="s">
        <v>88</v>
      </c>
    </row>
    <row r="88" spans="2:11" s="341" customFormat="1" x14ac:dyDescent="0.2">
      <c r="B88" s="346" t="s">
        <v>663</v>
      </c>
      <c r="C88" s="341" t="s">
        <v>678</v>
      </c>
      <c r="D88" s="341" t="s">
        <v>615</v>
      </c>
      <c r="E88" s="341" t="s">
        <v>852</v>
      </c>
      <c r="F88" s="341" t="s">
        <v>88</v>
      </c>
      <c r="G88" s="341" t="s">
        <v>62</v>
      </c>
      <c r="H88" s="341" t="s">
        <v>743</v>
      </c>
      <c r="I88" s="341" t="s">
        <v>54</v>
      </c>
      <c r="J88" s="345">
        <v>7057375</v>
      </c>
      <c r="K88" s="341" t="s">
        <v>88</v>
      </c>
    </row>
    <row r="89" spans="2:11" s="341" customFormat="1" x14ac:dyDescent="0.2">
      <c r="B89" s="346" t="s">
        <v>663</v>
      </c>
      <c r="C89" s="341" t="s">
        <v>678</v>
      </c>
      <c r="D89" s="341" t="s">
        <v>615</v>
      </c>
      <c r="E89" s="341" t="s">
        <v>830</v>
      </c>
      <c r="F89" s="341" t="s">
        <v>88</v>
      </c>
      <c r="G89" s="341" t="s">
        <v>62</v>
      </c>
      <c r="H89" s="341" t="s">
        <v>743</v>
      </c>
      <c r="I89" s="341" t="s">
        <v>54</v>
      </c>
      <c r="J89" s="345">
        <v>53948837</v>
      </c>
      <c r="K89" s="341" t="s">
        <v>88</v>
      </c>
    </row>
    <row r="90" spans="2:11" s="341" customFormat="1" x14ac:dyDescent="0.2">
      <c r="B90" s="346" t="s">
        <v>663</v>
      </c>
      <c r="C90" s="341" t="s">
        <v>678</v>
      </c>
      <c r="D90" s="341" t="s">
        <v>615</v>
      </c>
      <c r="E90" s="341" t="s">
        <v>834</v>
      </c>
      <c r="F90" s="341" t="s">
        <v>88</v>
      </c>
      <c r="G90" s="341" t="s">
        <v>62</v>
      </c>
      <c r="H90" s="341" t="s">
        <v>743</v>
      </c>
      <c r="I90" s="341" t="s">
        <v>54</v>
      </c>
      <c r="J90" s="345">
        <v>66563086</v>
      </c>
      <c r="K90" s="341" t="s">
        <v>88</v>
      </c>
    </row>
    <row r="91" spans="2:11" s="341" customFormat="1" x14ac:dyDescent="0.2">
      <c r="B91" s="346" t="s">
        <v>663</v>
      </c>
      <c r="C91" s="341" t="s">
        <v>678</v>
      </c>
      <c r="D91" s="341" t="s">
        <v>615</v>
      </c>
      <c r="E91" s="341" t="s">
        <v>819</v>
      </c>
      <c r="F91" s="341" t="s">
        <v>88</v>
      </c>
      <c r="G91" s="341" t="s">
        <v>62</v>
      </c>
      <c r="H91" s="341" t="s">
        <v>743</v>
      </c>
      <c r="I91" s="341" t="s">
        <v>54</v>
      </c>
      <c r="J91" s="345">
        <v>3962888</v>
      </c>
      <c r="K91" s="341" t="s">
        <v>88</v>
      </c>
    </row>
    <row r="92" spans="2:11" s="341" customFormat="1" x14ac:dyDescent="0.2">
      <c r="B92" s="346" t="s">
        <v>663</v>
      </c>
      <c r="C92" s="341" t="s">
        <v>678</v>
      </c>
      <c r="D92" s="341" t="s">
        <v>615</v>
      </c>
      <c r="E92" s="341" t="s">
        <v>829</v>
      </c>
      <c r="F92" s="341" t="s">
        <v>88</v>
      </c>
      <c r="G92" s="341" t="s">
        <v>62</v>
      </c>
      <c r="H92" s="341" t="s">
        <v>743</v>
      </c>
      <c r="I92" s="341" t="s">
        <v>54</v>
      </c>
      <c r="J92" s="345">
        <v>33324155</v>
      </c>
      <c r="K92" s="341" t="s">
        <v>88</v>
      </c>
    </row>
    <row r="93" spans="2:11" s="341" customFormat="1" x14ac:dyDescent="0.2">
      <c r="B93" s="346" t="s">
        <v>663</v>
      </c>
      <c r="C93" s="341" t="s">
        <v>678</v>
      </c>
      <c r="D93" s="341" t="s">
        <v>615</v>
      </c>
      <c r="E93" s="341" t="s">
        <v>831</v>
      </c>
      <c r="F93" s="341" t="s">
        <v>88</v>
      </c>
      <c r="G93" s="341" t="s">
        <v>62</v>
      </c>
      <c r="H93" s="341" t="s">
        <v>743</v>
      </c>
      <c r="I93" s="341" t="s">
        <v>54</v>
      </c>
      <c r="J93" s="345">
        <v>11472</v>
      </c>
      <c r="K93" s="341" t="s">
        <v>88</v>
      </c>
    </row>
    <row r="94" spans="2:11" s="341" customFormat="1" x14ac:dyDescent="0.2">
      <c r="B94" s="346" t="s">
        <v>663</v>
      </c>
      <c r="C94" s="341" t="s">
        <v>678</v>
      </c>
      <c r="D94" s="341" t="s">
        <v>615</v>
      </c>
      <c r="E94" s="341" t="s">
        <v>846</v>
      </c>
      <c r="F94" s="341" t="s">
        <v>88</v>
      </c>
      <c r="G94" s="341" t="s">
        <v>62</v>
      </c>
      <c r="H94" s="341" t="s">
        <v>743</v>
      </c>
      <c r="I94" s="341" t="s">
        <v>54</v>
      </c>
      <c r="J94" s="345">
        <v>1607662</v>
      </c>
      <c r="K94" s="341" t="s">
        <v>88</v>
      </c>
    </row>
    <row r="95" spans="2:11" s="341" customFormat="1" x14ac:dyDescent="0.2">
      <c r="B95" s="346" t="s">
        <v>663</v>
      </c>
      <c r="C95" s="341" t="s">
        <v>678</v>
      </c>
      <c r="D95" s="341" t="s">
        <v>615</v>
      </c>
      <c r="E95" s="341" t="s">
        <v>794</v>
      </c>
      <c r="F95" s="341" t="s">
        <v>62</v>
      </c>
      <c r="G95" s="341" t="s">
        <v>62</v>
      </c>
      <c r="H95" s="341" t="s">
        <v>743</v>
      </c>
      <c r="I95" s="341" t="s">
        <v>54</v>
      </c>
      <c r="J95" s="345">
        <v>3796028</v>
      </c>
      <c r="K95" s="341" t="s">
        <v>88</v>
      </c>
    </row>
    <row r="96" spans="2:11" s="341" customFormat="1" x14ac:dyDescent="0.2">
      <c r="B96" s="346" t="s">
        <v>663</v>
      </c>
      <c r="C96" s="341" t="s">
        <v>678</v>
      </c>
      <c r="D96" s="341" t="s">
        <v>625</v>
      </c>
      <c r="E96" s="341" t="s">
        <v>815</v>
      </c>
      <c r="F96" s="341" t="s">
        <v>88</v>
      </c>
      <c r="G96" s="341" t="s">
        <v>62</v>
      </c>
      <c r="H96" s="341" t="s">
        <v>743</v>
      </c>
      <c r="I96" s="341" t="s">
        <v>54</v>
      </c>
      <c r="J96" s="345">
        <v>65111887</v>
      </c>
      <c r="K96" s="341" t="s">
        <v>88</v>
      </c>
    </row>
    <row r="97" spans="2:11" s="341" customFormat="1" x14ac:dyDescent="0.2">
      <c r="B97" s="346" t="s">
        <v>663</v>
      </c>
      <c r="C97" s="341" t="s">
        <v>678</v>
      </c>
      <c r="D97" s="341" t="s">
        <v>626</v>
      </c>
      <c r="E97" s="341" t="s">
        <v>816</v>
      </c>
      <c r="F97" s="341" t="s">
        <v>88</v>
      </c>
      <c r="G97" s="341" t="s">
        <v>62</v>
      </c>
      <c r="H97" s="341" t="s">
        <v>743</v>
      </c>
      <c r="I97" s="341" t="s">
        <v>54</v>
      </c>
      <c r="J97" s="345">
        <v>488184086</v>
      </c>
      <c r="K97" s="341" t="s">
        <v>88</v>
      </c>
    </row>
    <row r="98" spans="2:11" s="341" customFormat="1" x14ac:dyDescent="0.2">
      <c r="B98" s="346" t="s">
        <v>663</v>
      </c>
      <c r="C98" s="341" t="s">
        <v>678</v>
      </c>
      <c r="D98" s="341" t="s">
        <v>803</v>
      </c>
      <c r="E98" s="341" t="s">
        <v>807</v>
      </c>
      <c r="F98" s="341" t="s">
        <v>62</v>
      </c>
      <c r="G98" s="341" t="s">
        <v>62</v>
      </c>
      <c r="H98" s="341" t="s">
        <v>743</v>
      </c>
      <c r="I98" s="341" t="s">
        <v>54</v>
      </c>
      <c r="J98" s="345">
        <v>206700</v>
      </c>
      <c r="K98" s="341" t="s">
        <v>88</v>
      </c>
    </row>
    <row r="99" spans="2:11" s="341" customFormat="1" x14ac:dyDescent="0.2">
      <c r="B99" s="346" t="s">
        <v>663</v>
      </c>
      <c r="C99" s="341" t="s">
        <v>682</v>
      </c>
      <c r="D99" s="341" t="s">
        <v>801</v>
      </c>
      <c r="E99" s="341" t="s">
        <v>833</v>
      </c>
      <c r="F99" s="341" t="s">
        <v>62</v>
      </c>
      <c r="G99" s="341" t="s">
        <v>62</v>
      </c>
      <c r="H99" s="341" t="s">
        <v>731</v>
      </c>
      <c r="I99" s="341" t="s">
        <v>54</v>
      </c>
      <c r="J99" s="345">
        <v>112200476</v>
      </c>
      <c r="K99" s="341" t="s">
        <v>88</v>
      </c>
    </row>
    <row r="100" spans="2:11" s="341" customFormat="1" x14ac:dyDescent="0.2">
      <c r="B100" s="346" t="s">
        <v>663</v>
      </c>
      <c r="C100" s="341" t="s">
        <v>682</v>
      </c>
      <c r="D100" s="341" t="s">
        <v>801</v>
      </c>
      <c r="E100" s="341" t="s">
        <v>799</v>
      </c>
      <c r="F100" s="341" t="s">
        <v>62</v>
      </c>
      <c r="G100" s="341" t="s">
        <v>62</v>
      </c>
      <c r="H100" s="341" t="s">
        <v>731</v>
      </c>
      <c r="I100" s="341" t="s">
        <v>54</v>
      </c>
      <c r="J100" s="345">
        <v>10908805</v>
      </c>
      <c r="K100" s="341" t="s">
        <v>88</v>
      </c>
    </row>
    <row r="101" spans="2:11" s="341" customFormat="1" x14ac:dyDescent="0.2">
      <c r="B101" s="346" t="s">
        <v>663</v>
      </c>
      <c r="C101" s="341" t="s">
        <v>682</v>
      </c>
      <c r="D101" s="341" t="s">
        <v>624</v>
      </c>
      <c r="E101" s="341" t="s">
        <v>854</v>
      </c>
      <c r="F101" s="341" t="s">
        <v>88</v>
      </c>
      <c r="G101" s="341" t="s">
        <v>62</v>
      </c>
      <c r="H101" s="341" t="s">
        <v>731</v>
      </c>
      <c r="I101" s="341" t="s">
        <v>54</v>
      </c>
      <c r="J101" s="345">
        <v>52892624</v>
      </c>
      <c r="K101" s="341" t="s">
        <v>88</v>
      </c>
    </row>
    <row r="102" spans="2:11" s="341" customFormat="1" x14ac:dyDescent="0.2">
      <c r="B102" s="346" t="s">
        <v>663</v>
      </c>
      <c r="C102" s="341" t="s">
        <v>682</v>
      </c>
      <c r="D102" s="341" t="s">
        <v>624</v>
      </c>
      <c r="E102" s="341" t="s">
        <v>839</v>
      </c>
      <c r="F102" s="341" t="s">
        <v>88</v>
      </c>
      <c r="G102" s="341" t="s">
        <v>62</v>
      </c>
      <c r="H102" s="341" t="s">
        <v>731</v>
      </c>
      <c r="I102" s="341" t="s">
        <v>54</v>
      </c>
      <c r="J102" s="345">
        <v>64415517</v>
      </c>
      <c r="K102" s="341" t="s">
        <v>88</v>
      </c>
    </row>
    <row r="103" spans="2:11" s="341" customFormat="1" x14ac:dyDescent="0.2">
      <c r="B103" s="346" t="s">
        <v>663</v>
      </c>
      <c r="C103" s="341" t="s">
        <v>682</v>
      </c>
      <c r="D103" s="341" t="s">
        <v>624</v>
      </c>
      <c r="E103" s="341" t="s">
        <v>824</v>
      </c>
      <c r="F103" s="341" t="s">
        <v>88</v>
      </c>
      <c r="G103" s="341" t="s">
        <v>62</v>
      </c>
      <c r="H103" s="341" t="s">
        <v>731</v>
      </c>
      <c r="I103" s="341" t="s">
        <v>54</v>
      </c>
      <c r="J103" s="345">
        <v>249177900</v>
      </c>
      <c r="K103" s="341" t="s">
        <v>88</v>
      </c>
    </row>
    <row r="104" spans="2:11" s="341" customFormat="1" x14ac:dyDescent="0.2">
      <c r="B104" s="346" t="s">
        <v>663</v>
      </c>
      <c r="C104" s="341" t="s">
        <v>682</v>
      </c>
      <c r="D104" s="341" t="s">
        <v>624</v>
      </c>
      <c r="E104" s="341" t="s">
        <v>837</v>
      </c>
      <c r="F104" s="341" t="s">
        <v>88</v>
      </c>
      <c r="G104" s="341" t="s">
        <v>62</v>
      </c>
      <c r="H104" s="341" t="s">
        <v>731</v>
      </c>
      <c r="I104" s="341" t="s">
        <v>54</v>
      </c>
      <c r="J104" s="345">
        <v>4314761</v>
      </c>
      <c r="K104" s="341" t="s">
        <v>88</v>
      </c>
    </row>
    <row r="105" spans="2:11" s="341" customFormat="1" x14ac:dyDescent="0.2">
      <c r="B105" s="346" t="s">
        <v>663</v>
      </c>
      <c r="C105" s="341" t="s">
        <v>682</v>
      </c>
      <c r="D105" s="341" t="s">
        <v>615</v>
      </c>
      <c r="E105" s="341" t="s">
        <v>852</v>
      </c>
      <c r="F105" s="341" t="s">
        <v>88</v>
      </c>
      <c r="G105" s="341" t="s">
        <v>62</v>
      </c>
      <c r="H105" s="341" t="s">
        <v>731</v>
      </c>
      <c r="I105" s="341" t="s">
        <v>54</v>
      </c>
      <c r="J105" s="345">
        <v>94148</v>
      </c>
      <c r="K105" s="341" t="s">
        <v>88</v>
      </c>
    </row>
    <row r="106" spans="2:11" s="341" customFormat="1" x14ac:dyDescent="0.2">
      <c r="B106" s="346" t="s">
        <v>663</v>
      </c>
      <c r="C106" s="341" t="s">
        <v>682</v>
      </c>
      <c r="D106" s="341" t="s">
        <v>615</v>
      </c>
      <c r="E106" s="341" t="s">
        <v>830</v>
      </c>
      <c r="F106" s="341" t="s">
        <v>88</v>
      </c>
      <c r="G106" s="341" t="s">
        <v>62</v>
      </c>
      <c r="H106" s="341" t="s">
        <v>731</v>
      </c>
      <c r="I106" s="341" t="s">
        <v>54</v>
      </c>
      <c r="J106" s="345">
        <v>3947</v>
      </c>
      <c r="K106" s="341" t="s">
        <v>88</v>
      </c>
    </row>
    <row r="107" spans="2:11" s="341" customFormat="1" x14ac:dyDescent="0.2">
      <c r="B107" s="346" t="s">
        <v>663</v>
      </c>
      <c r="C107" s="341" t="s">
        <v>682</v>
      </c>
      <c r="D107" s="341" t="s">
        <v>615</v>
      </c>
      <c r="E107" s="341" t="s">
        <v>834</v>
      </c>
      <c r="F107" s="341" t="s">
        <v>88</v>
      </c>
      <c r="G107" s="341" t="s">
        <v>62</v>
      </c>
      <c r="H107" s="341" t="s">
        <v>731</v>
      </c>
      <c r="I107" s="341" t="s">
        <v>54</v>
      </c>
      <c r="J107" s="345">
        <v>4934</v>
      </c>
      <c r="K107" s="341" t="s">
        <v>88</v>
      </c>
    </row>
    <row r="108" spans="2:11" s="341" customFormat="1" x14ac:dyDescent="0.2">
      <c r="B108" s="346" t="s">
        <v>663</v>
      </c>
      <c r="C108" s="341" t="s">
        <v>682</v>
      </c>
      <c r="D108" s="341" t="s">
        <v>615</v>
      </c>
      <c r="E108" s="341" t="s">
        <v>819</v>
      </c>
      <c r="F108" s="341" t="s">
        <v>88</v>
      </c>
      <c r="G108" s="341" t="s">
        <v>62</v>
      </c>
      <c r="H108" s="341" t="s">
        <v>731</v>
      </c>
      <c r="I108" s="341" t="s">
        <v>54</v>
      </c>
      <c r="J108" s="345">
        <v>24672</v>
      </c>
      <c r="K108" s="341" t="s">
        <v>88</v>
      </c>
    </row>
    <row r="109" spans="2:11" s="341" customFormat="1" x14ac:dyDescent="0.2">
      <c r="B109" s="346" t="s">
        <v>663</v>
      </c>
      <c r="C109" s="341" t="s">
        <v>682</v>
      </c>
      <c r="D109" s="341" t="s">
        <v>615</v>
      </c>
      <c r="E109" s="341" t="s">
        <v>829</v>
      </c>
      <c r="F109" s="341" t="s">
        <v>88</v>
      </c>
      <c r="G109" s="341" t="s">
        <v>62</v>
      </c>
      <c r="H109" s="341" t="s">
        <v>731</v>
      </c>
      <c r="I109" s="341" t="s">
        <v>54</v>
      </c>
      <c r="J109" s="345">
        <v>2467</v>
      </c>
      <c r="K109" s="341" t="s">
        <v>88</v>
      </c>
    </row>
    <row r="110" spans="2:11" s="341" customFormat="1" x14ac:dyDescent="0.2">
      <c r="B110" s="346" t="s">
        <v>663</v>
      </c>
      <c r="C110" s="341" t="s">
        <v>682</v>
      </c>
      <c r="D110" s="341" t="s">
        <v>629</v>
      </c>
      <c r="E110" s="341" t="s">
        <v>851</v>
      </c>
      <c r="F110" s="341" t="s">
        <v>62</v>
      </c>
      <c r="G110" s="341" t="s">
        <v>62</v>
      </c>
      <c r="H110" s="341" t="s">
        <v>731</v>
      </c>
      <c r="I110" s="341" t="s">
        <v>54</v>
      </c>
      <c r="J110" s="345">
        <v>17080475</v>
      </c>
      <c r="K110" s="341" t="s">
        <v>88</v>
      </c>
    </row>
    <row r="111" spans="2:11" s="341" customFormat="1" x14ac:dyDescent="0.2">
      <c r="B111" s="346" t="s">
        <v>663</v>
      </c>
      <c r="C111" s="341" t="s">
        <v>682</v>
      </c>
      <c r="D111" s="341" t="s">
        <v>800</v>
      </c>
      <c r="E111" s="341" t="s">
        <v>805</v>
      </c>
      <c r="F111" s="341" t="s">
        <v>62</v>
      </c>
      <c r="G111" s="341" t="s">
        <v>62</v>
      </c>
      <c r="H111" s="341" t="s">
        <v>731</v>
      </c>
      <c r="I111" s="341" t="s">
        <v>54</v>
      </c>
      <c r="J111" s="345">
        <v>12572000</v>
      </c>
      <c r="K111" s="341" t="s">
        <v>88</v>
      </c>
    </row>
    <row r="112" spans="2:11" s="341" customFormat="1" x14ac:dyDescent="0.2">
      <c r="B112" s="346" t="s">
        <v>663</v>
      </c>
      <c r="C112" s="341" t="s">
        <v>682</v>
      </c>
      <c r="D112" s="341" t="s">
        <v>625</v>
      </c>
      <c r="E112" s="341" t="s">
        <v>815</v>
      </c>
      <c r="F112" s="341" t="s">
        <v>88</v>
      </c>
      <c r="G112" s="341" t="s">
        <v>62</v>
      </c>
      <c r="H112" s="341" t="s">
        <v>731</v>
      </c>
      <c r="I112" s="341" t="s">
        <v>54</v>
      </c>
      <c r="J112" s="345">
        <v>6747094</v>
      </c>
      <c r="K112" s="341" t="s">
        <v>88</v>
      </c>
    </row>
    <row r="113" spans="2:11" s="341" customFormat="1" x14ac:dyDescent="0.2">
      <c r="B113" s="346" t="s">
        <v>663</v>
      </c>
      <c r="C113" s="341" t="s">
        <v>682</v>
      </c>
      <c r="D113" s="341" t="s">
        <v>626</v>
      </c>
      <c r="E113" s="341" t="s">
        <v>816</v>
      </c>
      <c r="F113" s="341" t="s">
        <v>88</v>
      </c>
      <c r="G113" s="341" t="s">
        <v>62</v>
      </c>
      <c r="H113" s="341" t="s">
        <v>731</v>
      </c>
      <c r="I113" s="341" t="s">
        <v>54</v>
      </c>
      <c r="J113" s="345">
        <v>39621017</v>
      </c>
      <c r="K113" s="341" t="s">
        <v>88</v>
      </c>
    </row>
    <row r="114" spans="2:11" s="341" customFormat="1" x14ac:dyDescent="0.2">
      <c r="B114" s="346" t="s">
        <v>663</v>
      </c>
      <c r="C114" s="341" t="s">
        <v>682</v>
      </c>
      <c r="D114" s="341" t="s">
        <v>803</v>
      </c>
      <c r="E114" s="341" t="s">
        <v>807</v>
      </c>
      <c r="F114" s="341" t="s">
        <v>62</v>
      </c>
      <c r="G114" s="341" t="s">
        <v>62</v>
      </c>
      <c r="H114" s="341" t="s">
        <v>731</v>
      </c>
      <c r="I114" s="341" t="s">
        <v>54</v>
      </c>
      <c r="J114" s="345">
        <v>68900</v>
      </c>
      <c r="K114" s="341" t="s">
        <v>88</v>
      </c>
    </row>
    <row r="115" spans="2:11" s="341" customFormat="1" x14ac:dyDescent="0.2">
      <c r="B115" s="346" t="s">
        <v>663</v>
      </c>
      <c r="C115" s="341" t="s">
        <v>686</v>
      </c>
      <c r="D115" s="341" t="s">
        <v>624</v>
      </c>
      <c r="E115" s="341" t="s">
        <v>854</v>
      </c>
      <c r="F115" s="341" t="s">
        <v>88</v>
      </c>
      <c r="G115" s="341" t="s">
        <v>62</v>
      </c>
      <c r="H115" s="341" t="s">
        <v>764</v>
      </c>
      <c r="I115" s="341" t="s">
        <v>54</v>
      </c>
      <c r="J115" s="345">
        <v>733881381</v>
      </c>
      <c r="K115" s="341" t="s">
        <v>88</v>
      </c>
    </row>
    <row r="116" spans="2:11" s="341" customFormat="1" x14ac:dyDescent="0.2">
      <c r="B116" s="346" t="s">
        <v>663</v>
      </c>
      <c r="C116" s="341" t="s">
        <v>686</v>
      </c>
      <c r="D116" s="341" t="s">
        <v>624</v>
      </c>
      <c r="E116" s="341" t="s">
        <v>839</v>
      </c>
      <c r="F116" s="341" t="s">
        <v>88</v>
      </c>
      <c r="G116" s="341" t="s">
        <v>62</v>
      </c>
      <c r="H116" s="341" t="s">
        <v>764</v>
      </c>
      <c r="I116" s="341" t="s">
        <v>54</v>
      </c>
      <c r="J116" s="345">
        <v>3038546838</v>
      </c>
      <c r="K116" s="341" t="s">
        <v>88</v>
      </c>
    </row>
    <row r="117" spans="2:11" s="341" customFormat="1" x14ac:dyDescent="0.2">
      <c r="B117" s="346" t="s">
        <v>663</v>
      </c>
      <c r="C117" s="341" t="s">
        <v>686</v>
      </c>
      <c r="D117" s="341" t="s">
        <v>624</v>
      </c>
      <c r="E117" s="341" t="s">
        <v>837</v>
      </c>
      <c r="F117" s="341" t="s">
        <v>88</v>
      </c>
      <c r="G117" s="341" t="s">
        <v>62</v>
      </c>
      <c r="H117" s="341" t="s">
        <v>764</v>
      </c>
      <c r="I117" s="341" t="s">
        <v>54</v>
      </c>
      <c r="J117" s="345">
        <v>53101857</v>
      </c>
      <c r="K117" s="341" t="s">
        <v>88</v>
      </c>
    </row>
    <row r="118" spans="2:11" s="341" customFormat="1" x14ac:dyDescent="0.2">
      <c r="B118" s="346" t="s">
        <v>663</v>
      </c>
      <c r="C118" s="341" t="s">
        <v>686</v>
      </c>
      <c r="D118" s="341" t="s">
        <v>625</v>
      </c>
      <c r="E118" s="341" t="s">
        <v>815</v>
      </c>
      <c r="F118" s="341" t="s">
        <v>88</v>
      </c>
      <c r="G118" s="341" t="s">
        <v>62</v>
      </c>
      <c r="H118" s="341" t="s">
        <v>764</v>
      </c>
      <c r="I118" s="341" t="s">
        <v>54</v>
      </c>
      <c r="J118" s="345">
        <v>206845059</v>
      </c>
      <c r="K118" s="341" t="s">
        <v>88</v>
      </c>
    </row>
    <row r="119" spans="2:11" s="341" customFormat="1" x14ac:dyDescent="0.2">
      <c r="B119" s="346" t="s">
        <v>663</v>
      </c>
      <c r="C119" s="341" t="s">
        <v>686</v>
      </c>
      <c r="D119" s="341" t="s">
        <v>626</v>
      </c>
      <c r="E119" s="341" t="s">
        <v>816</v>
      </c>
      <c r="F119" s="341" t="s">
        <v>88</v>
      </c>
      <c r="G119" s="341" t="s">
        <v>62</v>
      </c>
      <c r="H119" s="341" t="s">
        <v>764</v>
      </c>
      <c r="I119" s="341" t="s">
        <v>54</v>
      </c>
      <c r="J119" s="345">
        <v>906618721</v>
      </c>
      <c r="K119" s="341" t="s">
        <v>88</v>
      </c>
    </row>
    <row r="120" spans="2:11" s="341" customFormat="1" x14ac:dyDescent="0.2">
      <c r="B120" s="346" t="s">
        <v>663</v>
      </c>
      <c r="C120" s="341" t="s">
        <v>690</v>
      </c>
      <c r="D120" s="341" t="s">
        <v>801</v>
      </c>
      <c r="E120" s="341" t="s">
        <v>833</v>
      </c>
      <c r="F120" s="341" t="s">
        <v>62</v>
      </c>
      <c r="G120" s="341" t="s">
        <v>62</v>
      </c>
      <c r="H120" s="341" t="s">
        <v>762</v>
      </c>
      <c r="I120" s="341" t="s">
        <v>54</v>
      </c>
      <c r="J120" s="345">
        <v>105558825</v>
      </c>
      <c r="K120" s="341" t="s">
        <v>88</v>
      </c>
    </row>
    <row r="121" spans="2:11" s="341" customFormat="1" x14ac:dyDescent="0.2">
      <c r="B121" s="346" t="s">
        <v>663</v>
      </c>
      <c r="C121" s="341" t="s">
        <v>690</v>
      </c>
      <c r="D121" s="341" t="s">
        <v>801</v>
      </c>
      <c r="E121" s="341" t="s">
        <v>835</v>
      </c>
      <c r="F121" s="341" t="s">
        <v>62</v>
      </c>
      <c r="G121" s="341" t="s">
        <v>62</v>
      </c>
      <c r="H121" s="341" t="s">
        <v>762</v>
      </c>
      <c r="I121" s="341" t="s">
        <v>54</v>
      </c>
      <c r="J121" s="345">
        <v>19178000</v>
      </c>
      <c r="K121" s="341" t="s">
        <v>88</v>
      </c>
    </row>
    <row r="122" spans="2:11" s="341" customFormat="1" x14ac:dyDescent="0.2">
      <c r="B122" s="346" t="s">
        <v>663</v>
      </c>
      <c r="C122" s="341" t="s">
        <v>690</v>
      </c>
      <c r="D122" s="341" t="s">
        <v>624</v>
      </c>
      <c r="E122" s="341" t="s">
        <v>854</v>
      </c>
      <c r="F122" s="341" t="s">
        <v>88</v>
      </c>
      <c r="G122" s="341" t="s">
        <v>62</v>
      </c>
      <c r="H122" s="341" t="s">
        <v>762</v>
      </c>
      <c r="I122" s="341" t="s">
        <v>54</v>
      </c>
      <c r="J122" s="345">
        <v>7658203782</v>
      </c>
      <c r="K122" s="341" t="s">
        <v>88</v>
      </c>
    </row>
    <row r="123" spans="2:11" s="341" customFormat="1" x14ac:dyDescent="0.2">
      <c r="B123" s="346" t="s">
        <v>663</v>
      </c>
      <c r="C123" s="341" t="s">
        <v>690</v>
      </c>
      <c r="D123" s="341" t="s">
        <v>624</v>
      </c>
      <c r="E123" s="341" t="s">
        <v>839</v>
      </c>
      <c r="F123" s="341" t="s">
        <v>88</v>
      </c>
      <c r="G123" s="341" t="s">
        <v>62</v>
      </c>
      <c r="H123" s="341" t="s">
        <v>762</v>
      </c>
      <c r="I123" s="341" t="s">
        <v>54</v>
      </c>
      <c r="J123" s="345">
        <v>922993992</v>
      </c>
      <c r="K123" s="341" t="s">
        <v>88</v>
      </c>
    </row>
    <row r="124" spans="2:11" s="341" customFormat="1" x14ac:dyDescent="0.2">
      <c r="B124" s="346" t="s">
        <v>663</v>
      </c>
      <c r="C124" s="341" t="s">
        <v>690</v>
      </c>
      <c r="D124" s="341" t="s">
        <v>624</v>
      </c>
      <c r="E124" s="341" t="s">
        <v>838</v>
      </c>
      <c r="F124" s="341" t="s">
        <v>88</v>
      </c>
      <c r="G124" s="341" t="s">
        <v>62</v>
      </c>
      <c r="H124" s="341" t="s">
        <v>762</v>
      </c>
      <c r="I124" s="341" t="s">
        <v>54</v>
      </c>
      <c r="J124" s="345">
        <v>163167135</v>
      </c>
      <c r="K124" s="341" t="s">
        <v>88</v>
      </c>
    </row>
    <row r="125" spans="2:11" s="341" customFormat="1" x14ac:dyDescent="0.2">
      <c r="B125" s="346" t="s">
        <v>663</v>
      </c>
      <c r="C125" s="341" t="s">
        <v>690</v>
      </c>
      <c r="D125" s="341" t="s">
        <v>624</v>
      </c>
      <c r="E125" s="341" t="s">
        <v>837</v>
      </c>
      <c r="F125" s="341" t="s">
        <v>88</v>
      </c>
      <c r="G125" s="341" t="s">
        <v>62</v>
      </c>
      <c r="H125" s="341" t="s">
        <v>762</v>
      </c>
      <c r="I125" s="341" t="s">
        <v>54</v>
      </c>
      <c r="J125" s="345">
        <v>2230328</v>
      </c>
      <c r="K125" s="341" t="s">
        <v>88</v>
      </c>
    </row>
    <row r="126" spans="2:11" s="341" customFormat="1" x14ac:dyDescent="0.2">
      <c r="B126" s="346" t="s">
        <v>663</v>
      </c>
      <c r="C126" s="341" t="s">
        <v>690</v>
      </c>
      <c r="D126" s="341" t="s">
        <v>624</v>
      </c>
      <c r="E126" s="341" t="s">
        <v>822</v>
      </c>
      <c r="F126" s="341" t="s">
        <v>88</v>
      </c>
      <c r="G126" s="341" t="s">
        <v>62</v>
      </c>
      <c r="H126" s="341" t="s">
        <v>762</v>
      </c>
      <c r="I126" s="341" t="s">
        <v>54</v>
      </c>
      <c r="J126" s="345">
        <v>28066328</v>
      </c>
      <c r="K126" s="341" t="s">
        <v>88</v>
      </c>
    </row>
    <row r="127" spans="2:11" s="341" customFormat="1" x14ac:dyDescent="0.2">
      <c r="B127" s="346" t="s">
        <v>663</v>
      </c>
      <c r="C127" s="341" t="s">
        <v>690</v>
      </c>
      <c r="D127" s="341" t="s">
        <v>624</v>
      </c>
      <c r="E127" s="341" t="s">
        <v>850</v>
      </c>
      <c r="F127" s="341" t="s">
        <v>88</v>
      </c>
      <c r="G127" s="341" t="s">
        <v>62</v>
      </c>
      <c r="H127" s="341" t="s">
        <v>762</v>
      </c>
      <c r="I127" s="341" t="s">
        <v>54</v>
      </c>
      <c r="J127" s="345">
        <v>3293962709</v>
      </c>
      <c r="K127" s="341" t="s">
        <v>88</v>
      </c>
    </row>
    <row r="128" spans="2:11" s="341" customFormat="1" x14ac:dyDescent="0.2">
      <c r="B128" s="346" t="s">
        <v>663</v>
      </c>
      <c r="C128" s="341" t="s">
        <v>690</v>
      </c>
      <c r="D128" s="341" t="s">
        <v>615</v>
      </c>
      <c r="E128" s="341" t="s">
        <v>852</v>
      </c>
      <c r="F128" s="341" t="s">
        <v>88</v>
      </c>
      <c r="G128" s="341" t="s">
        <v>62</v>
      </c>
      <c r="H128" s="341" t="s">
        <v>762</v>
      </c>
      <c r="I128" s="341" t="s">
        <v>54</v>
      </c>
      <c r="J128" s="345">
        <v>1199385140</v>
      </c>
      <c r="K128" s="341" t="s">
        <v>88</v>
      </c>
    </row>
    <row r="129" spans="2:11" s="341" customFormat="1" x14ac:dyDescent="0.2">
      <c r="B129" s="346" t="s">
        <v>663</v>
      </c>
      <c r="C129" s="341" t="s">
        <v>690</v>
      </c>
      <c r="D129" s="341" t="s">
        <v>615</v>
      </c>
      <c r="E129" s="341" t="s">
        <v>830</v>
      </c>
      <c r="F129" s="341" t="s">
        <v>88</v>
      </c>
      <c r="G129" s="341" t="s">
        <v>62</v>
      </c>
      <c r="H129" s="341" t="s">
        <v>762</v>
      </c>
      <c r="I129" s="341" t="s">
        <v>54</v>
      </c>
      <c r="J129" s="345">
        <v>124705611</v>
      </c>
      <c r="K129" s="341" t="s">
        <v>88</v>
      </c>
    </row>
    <row r="130" spans="2:11" s="341" customFormat="1" x14ac:dyDescent="0.2">
      <c r="B130" s="346" t="s">
        <v>663</v>
      </c>
      <c r="C130" s="341" t="s">
        <v>690</v>
      </c>
      <c r="D130" s="341" t="s">
        <v>615</v>
      </c>
      <c r="E130" s="341" t="s">
        <v>834</v>
      </c>
      <c r="F130" s="341" t="s">
        <v>88</v>
      </c>
      <c r="G130" s="341" t="s">
        <v>62</v>
      </c>
      <c r="H130" s="341" t="s">
        <v>762</v>
      </c>
      <c r="I130" s="341" t="s">
        <v>54</v>
      </c>
      <c r="J130" s="345">
        <v>155882018</v>
      </c>
      <c r="K130" s="341" t="s">
        <v>88</v>
      </c>
    </row>
    <row r="131" spans="2:11" s="341" customFormat="1" x14ac:dyDescent="0.2">
      <c r="B131" s="346" t="s">
        <v>663</v>
      </c>
      <c r="C131" s="341" t="s">
        <v>690</v>
      </c>
      <c r="D131" s="341" t="s">
        <v>615</v>
      </c>
      <c r="E131" s="341" t="s">
        <v>819</v>
      </c>
      <c r="F131" s="341" t="s">
        <v>88</v>
      </c>
      <c r="G131" s="341" t="s">
        <v>62</v>
      </c>
      <c r="H131" s="341" t="s">
        <v>762</v>
      </c>
      <c r="I131" s="341" t="s">
        <v>54</v>
      </c>
      <c r="J131" s="345">
        <v>701865386</v>
      </c>
      <c r="K131" s="341" t="s">
        <v>88</v>
      </c>
    </row>
    <row r="132" spans="2:11" s="341" customFormat="1" x14ac:dyDescent="0.2">
      <c r="B132" s="346" t="s">
        <v>663</v>
      </c>
      <c r="C132" s="341" t="s">
        <v>690</v>
      </c>
      <c r="D132" s="341" t="s">
        <v>615</v>
      </c>
      <c r="E132" s="341" t="s">
        <v>829</v>
      </c>
      <c r="F132" s="341" t="s">
        <v>88</v>
      </c>
      <c r="G132" s="341" t="s">
        <v>62</v>
      </c>
      <c r="H132" s="341" t="s">
        <v>762</v>
      </c>
      <c r="I132" s="341" t="s">
        <v>54</v>
      </c>
      <c r="J132" s="345">
        <v>76516900</v>
      </c>
      <c r="K132" s="341" t="s">
        <v>88</v>
      </c>
    </row>
    <row r="133" spans="2:11" s="341" customFormat="1" x14ac:dyDescent="0.2">
      <c r="B133" s="346" t="s">
        <v>663</v>
      </c>
      <c r="C133" s="341" t="s">
        <v>690</v>
      </c>
      <c r="D133" s="341" t="s">
        <v>615</v>
      </c>
      <c r="E133" s="341" t="s">
        <v>831</v>
      </c>
      <c r="F133" s="341" t="s">
        <v>88</v>
      </c>
      <c r="G133" s="341" t="s">
        <v>62</v>
      </c>
      <c r="H133" s="341" t="s">
        <v>762</v>
      </c>
      <c r="I133" s="341" t="s">
        <v>54</v>
      </c>
      <c r="J133" s="345">
        <v>33469820</v>
      </c>
      <c r="K133" s="341" t="s">
        <v>88</v>
      </c>
    </row>
    <row r="134" spans="2:11" s="341" customFormat="1" x14ac:dyDescent="0.2">
      <c r="B134" s="346" t="s">
        <v>663</v>
      </c>
      <c r="C134" s="341" t="s">
        <v>690</v>
      </c>
      <c r="D134" s="341" t="s">
        <v>615</v>
      </c>
      <c r="E134" s="341" t="s">
        <v>846</v>
      </c>
      <c r="F134" s="341" t="s">
        <v>88</v>
      </c>
      <c r="G134" s="341" t="s">
        <v>62</v>
      </c>
      <c r="H134" s="341" t="s">
        <v>762</v>
      </c>
      <c r="I134" s="341" t="s">
        <v>54</v>
      </c>
      <c r="J134" s="345">
        <v>135300</v>
      </c>
      <c r="K134" s="341" t="s">
        <v>88</v>
      </c>
    </row>
    <row r="135" spans="2:11" s="341" customFormat="1" x14ac:dyDescent="0.2">
      <c r="B135" s="346" t="s">
        <v>663</v>
      </c>
      <c r="C135" s="341" t="s">
        <v>690</v>
      </c>
      <c r="D135" s="341" t="s">
        <v>629</v>
      </c>
      <c r="E135" s="341" t="s">
        <v>851</v>
      </c>
      <c r="F135" s="341" t="s">
        <v>62</v>
      </c>
      <c r="G135" s="341" t="s">
        <v>62</v>
      </c>
      <c r="H135" s="341" t="s">
        <v>762</v>
      </c>
      <c r="I135" s="341" t="s">
        <v>54</v>
      </c>
      <c r="J135" s="345">
        <v>10530000</v>
      </c>
      <c r="K135" s="341" t="s">
        <v>88</v>
      </c>
    </row>
    <row r="136" spans="2:11" s="341" customFormat="1" x14ac:dyDescent="0.2">
      <c r="B136" s="346" t="s">
        <v>663</v>
      </c>
      <c r="C136" s="341" t="s">
        <v>690</v>
      </c>
      <c r="D136" s="341" t="s">
        <v>625</v>
      </c>
      <c r="E136" s="341" t="s">
        <v>815</v>
      </c>
      <c r="F136" s="341" t="s">
        <v>88</v>
      </c>
      <c r="G136" s="341" t="s">
        <v>62</v>
      </c>
      <c r="H136" s="341" t="s">
        <v>762</v>
      </c>
      <c r="I136" s="341" t="s">
        <v>54</v>
      </c>
      <c r="J136" s="345">
        <v>22453200</v>
      </c>
      <c r="K136" s="341" t="s">
        <v>88</v>
      </c>
    </row>
    <row r="137" spans="2:11" s="341" customFormat="1" x14ac:dyDescent="0.2">
      <c r="B137" s="346" t="s">
        <v>663</v>
      </c>
      <c r="C137" s="341" t="s">
        <v>690</v>
      </c>
      <c r="D137" s="341" t="s">
        <v>626</v>
      </c>
      <c r="E137" s="341" t="s">
        <v>816</v>
      </c>
      <c r="F137" s="341" t="s">
        <v>88</v>
      </c>
      <c r="G137" s="341" t="s">
        <v>62</v>
      </c>
      <c r="H137" s="341" t="s">
        <v>762</v>
      </c>
      <c r="I137" s="341" t="s">
        <v>54</v>
      </c>
      <c r="J137" s="345">
        <v>175896753</v>
      </c>
      <c r="K137" s="341" t="s">
        <v>88</v>
      </c>
    </row>
    <row r="138" spans="2:11" s="341" customFormat="1" x14ac:dyDescent="0.2">
      <c r="B138" s="346" t="s">
        <v>663</v>
      </c>
      <c r="C138" s="341" t="s">
        <v>690</v>
      </c>
      <c r="D138" s="341" t="s">
        <v>803</v>
      </c>
      <c r="E138" s="341" t="s">
        <v>807</v>
      </c>
      <c r="F138" s="341" t="s">
        <v>62</v>
      </c>
      <c r="G138" s="341" t="s">
        <v>62</v>
      </c>
      <c r="H138" s="341" t="s">
        <v>762</v>
      </c>
      <c r="I138" s="341" t="s">
        <v>54</v>
      </c>
      <c r="J138" s="345">
        <v>643167</v>
      </c>
      <c r="K138" s="341" t="s">
        <v>88</v>
      </c>
    </row>
    <row r="139" spans="2:11" s="341" customFormat="1" x14ac:dyDescent="0.2">
      <c r="B139" s="346" t="s">
        <v>663</v>
      </c>
      <c r="C139" s="341" t="s">
        <v>694</v>
      </c>
      <c r="D139" s="341" t="s">
        <v>801</v>
      </c>
      <c r="E139" s="341" t="s">
        <v>833</v>
      </c>
      <c r="F139" s="341" t="s">
        <v>62</v>
      </c>
      <c r="G139" s="341" t="s">
        <v>62</v>
      </c>
      <c r="H139" s="341" t="s">
        <v>757</v>
      </c>
      <c r="I139" s="341" t="s">
        <v>54</v>
      </c>
      <c r="J139" s="345">
        <v>7491544126</v>
      </c>
      <c r="K139" s="341" t="s">
        <v>88</v>
      </c>
    </row>
    <row r="140" spans="2:11" s="341" customFormat="1" x14ac:dyDescent="0.2">
      <c r="B140" s="346" t="s">
        <v>663</v>
      </c>
      <c r="C140" s="341" t="s">
        <v>694</v>
      </c>
      <c r="D140" s="341" t="s">
        <v>801</v>
      </c>
      <c r="E140" s="341" t="s">
        <v>799</v>
      </c>
      <c r="F140" s="341" t="s">
        <v>62</v>
      </c>
      <c r="G140" s="341" t="s">
        <v>62</v>
      </c>
      <c r="H140" s="341" t="s">
        <v>757</v>
      </c>
      <c r="I140" s="341" t="s">
        <v>54</v>
      </c>
      <c r="J140" s="345">
        <v>113941440</v>
      </c>
      <c r="K140" s="341" t="s">
        <v>88</v>
      </c>
    </row>
    <row r="141" spans="2:11" s="341" customFormat="1" x14ac:dyDescent="0.2">
      <c r="B141" s="346" t="s">
        <v>663</v>
      </c>
      <c r="C141" s="341" t="s">
        <v>694</v>
      </c>
      <c r="D141" s="341" t="s">
        <v>624</v>
      </c>
      <c r="E141" s="341" t="s">
        <v>839</v>
      </c>
      <c r="F141" s="341" t="s">
        <v>88</v>
      </c>
      <c r="G141" s="341" t="s">
        <v>62</v>
      </c>
      <c r="H141" s="341" t="s">
        <v>757</v>
      </c>
      <c r="I141" s="341" t="s">
        <v>54</v>
      </c>
      <c r="J141" s="345">
        <v>3891381765</v>
      </c>
      <c r="K141" s="341" t="s">
        <v>88</v>
      </c>
    </row>
    <row r="142" spans="2:11" s="341" customFormat="1" x14ac:dyDescent="0.2">
      <c r="B142" s="346" t="s">
        <v>663</v>
      </c>
      <c r="C142" s="341" t="s">
        <v>694</v>
      </c>
      <c r="D142" s="341" t="s">
        <v>624</v>
      </c>
      <c r="E142" s="341" t="s">
        <v>838</v>
      </c>
      <c r="F142" s="341" t="s">
        <v>88</v>
      </c>
      <c r="G142" s="341" t="s">
        <v>62</v>
      </c>
      <c r="H142" s="341" t="s">
        <v>757</v>
      </c>
      <c r="I142" s="341" t="s">
        <v>54</v>
      </c>
      <c r="J142" s="345">
        <v>682759738</v>
      </c>
      <c r="K142" s="341" t="s">
        <v>88</v>
      </c>
    </row>
    <row r="143" spans="2:11" s="341" customFormat="1" x14ac:dyDescent="0.2">
      <c r="B143" s="346" t="s">
        <v>663</v>
      </c>
      <c r="C143" s="341" t="s">
        <v>694</v>
      </c>
      <c r="D143" s="341" t="s">
        <v>624</v>
      </c>
      <c r="E143" s="341" t="s">
        <v>837</v>
      </c>
      <c r="F143" s="341" t="s">
        <v>88</v>
      </c>
      <c r="G143" s="341" t="s">
        <v>62</v>
      </c>
      <c r="H143" s="341" t="s">
        <v>757</v>
      </c>
      <c r="I143" s="341" t="s">
        <v>54</v>
      </c>
      <c r="J143" s="345">
        <v>5797753</v>
      </c>
      <c r="K143" s="341" t="s">
        <v>88</v>
      </c>
    </row>
    <row r="144" spans="2:11" s="341" customFormat="1" x14ac:dyDescent="0.2">
      <c r="B144" s="346" t="s">
        <v>663</v>
      </c>
      <c r="C144" s="341" t="s">
        <v>694</v>
      </c>
      <c r="D144" s="341" t="s">
        <v>624</v>
      </c>
      <c r="E144" s="341" t="s">
        <v>822</v>
      </c>
      <c r="F144" s="341" t="s">
        <v>88</v>
      </c>
      <c r="G144" s="341" t="s">
        <v>62</v>
      </c>
      <c r="H144" s="341" t="s">
        <v>757</v>
      </c>
      <c r="I144" s="341" t="s">
        <v>54</v>
      </c>
      <c r="J144" s="345">
        <v>39774221</v>
      </c>
      <c r="K144" s="341" t="s">
        <v>88</v>
      </c>
    </row>
    <row r="145" spans="2:11" s="341" customFormat="1" x14ac:dyDescent="0.2">
      <c r="B145" s="346" t="s">
        <v>663</v>
      </c>
      <c r="C145" s="341" t="s">
        <v>694</v>
      </c>
      <c r="D145" s="341" t="s">
        <v>615</v>
      </c>
      <c r="E145" s="341" t="s">
        <v>852</v>
      </c>
      <c r="F145" s="341" t="s">
        <v>88</v>
      </c>
      <c r="G145" s="341" t="s">
        <v>62</v>
      </c>
      <c r="H145" s="341" t="s">
        <v>757</v>
      </c>
      <c r="I145" s="341" t="s">
        <v>54</v>
      </c>
      <c r="J145" s="345">
        <v>5811395</v>
      </c>
      <c r="K145" s="341" t="s">
        <v>88</v>
      </c>
    </row>
    <row r="146" spans="2:11" s="341" customFormat="1" x14ac:dyDescent="0.2">
      <c r="B146" s="346" t="s">
        <v>663</v>
      </c>
      <c r="C146" s="341" t="s">
        <v>694</v>
      </c>
      <c r="D146" s="341" t="s">
        <v>615</v>
      </c>
      <c r="E146" s="341" t="s">
        <v>830</v>
      </c>
      <c r="F146" s="341" t="s">
        <v>88</v>
      </c>
      <c r="G146" s="341" t="s">
        <v>62</v>
      </c>
      <c r="H146" s="341" t="s">
        <v>757</v>
      </c>
      <c r="I146" s="341" t="s">
        <v>54</v>
      </c>
      <c r="J146" s="345">
        <v>90404467</v>
      </c>
      <c r="K146" s="341" t="s">
        <v>88</v>
      </c>
    </row>
    <row r="147" spans="2:11" s="341" customFormat="1" x14ac:dyDescent="0.2">
      <c r="B147" s="346" t="s">
        <v>663</v>
      </c>
      <c r="C147" s="341" t="s">
        <v>694</v>
      </c>
      <c r="D147" s="341" t="s">
        <v>615</v>
      </c>
      <c r="E147" s="341" t="s">
        <v>834</v>
      </c>
      <c r="F147" s="341" t="s">
        <v>88</v>
      </c>
      <c r="G147" s="341" t="s">
        <v>62</v>
      </c>
      <c r="H147" s="341" t="s">
        <v>757</v>
      </c>
      <c r="I147" s="341" t="s">
        <v>54</v>
      </c>
      <c r="J147" s="345">
        <v>112863713</v>
      </c>
      <c r="K147" s="341" t="s">
        <v>88</v>
      </c>
    </row>
    <row r="148" spans="2:11" s="341" customFormat="1" x14ac:dyDescent="0.2">
      <c r="B148" s="346" t="s">
        <v>663</v>
      </c>
      <c r="C148" s="341" t="s">
        <v>694</v>
      </c>
      <c r="D148" s="341" t="s">
        <v>615</v>
      </c>
      <c r="E148" s="341" t="s">
        <v>819</v>
      </c>
      <c r="F148" s="341" t="s">
        <v>88</v>
      </c>
      <c r="G148" s="341" t="s">
        <v>62</v>
      </c>
      <c r="H148" s="341" t="s">
        <v>757</v>
      </c>
      <c r="I148" s="341" t="s">
        <v>54</v>
      </c>
      <c r="J148" s="345">
        <v>3788630</v>
      </c>
      <c r="K148" s="341" t="s">
        <v>88</v>
      </c>
    </row>
    <row r="149" spans="2:11" s="341" customFormat="1" x14ac:dyDescent="0.2">
      <c r="B149" s="346" t="s">
        <v>663</v>
      </c>
      <c r="C149" s="341" t="s">
        <v>694</v>
      </c>
      <c r="D149" s="341" t="s">
        <v>615</v>
      </c>
      <c r="E149" s="341" t="s">
        <v>829</v>
      </c>
      <c r="F149" s="341" t="s">
        <v>88</v>
      </c>
      <c r="G149" s="341" t="s">
        <v>62</v>
      </c>
      <c r="H149" s="341" t="s">
        <v>757</v>
      </c>
      <c r="I149" s="341" t="s">
        <v>54</v>
      </c>
      <c r="J149" s="345">
        <v>56408654</v>
      </c>
      <c r="K149" s="341" t="s">
        <v>88</v>
      </c>
    </row>
    <row r="150" spans="2:11" s="341" customFormat="1" x14ac:dyDescent="0.2">
      <c r="B150" s="346" t="s">
        <v>663</v>
      </c>
      <c r="C150" s="341" t="s">
        <v>694</v>
      </c>
      <c r="D150" s="341" t="s">
        <v>615</v>
      </c>
      <c r="E150" s="341" t="s">
        <v>831</v>
      </c>
      <c r="F150" s="341" t="s">
        <v>88</v>
      </c>
      <c r="G150" s="341" t="s">
        <v>62</v>
      </c>
      <c r="H150" s="341" t="s">
        <v>757</v>
      </c>
      <c r="I150" s="341" t="s">
        <v>54</v>
      </c>
      <c r="J150" s="345">
        <v>573846</v>
      </c>
      <c r="K150" s="341" t="s">
        <v>88</v>
      </c>
    </row>
    <row r="151" spans="2:11" s="341" customFormat="1" x14ac:dyDescent="0.2">
      <c r="B151" s="346" t="s">
        <v>663</v>
      </c>
      <c r="C151" s="341" t="s">
        <v>694</v>
      </c>
      <c r="D151" s="341" t="s">
        <v>625</v>
      </c>
      <c r="E151" s="341" t="s">
        <v>815</v>
      </c>
      <c r="F151" s="341" t="s">
        <v>88</v>
      </c>
      <c r="G151" s="341" t="s">
        <v>62</v>
      </c>
      <c r="H151" s="341" t="s">
        <v>757</v>
      </c>
      <c r="I151" s="341" t="s">
        <v>54</v>
      </c>
      <c r="J151" s="345">
        <v>22099694</v>
      </c>
      <c r="K151" s="341" t="s">
        <v>88</v>
      </c>
    </row>
    <row r="152" spans="2:11" s="341" customFormat="1" x14ac:dyDescent="0.2">
      <c r="B152" s="346" t="s">
        <v>663</v>
      </c>
      <c r="C152" s="341" t="s">
        <v>694</v>
      </c>
      <c r="D152" s="341" t="s">
        <v>626</v>
      </c>
      <c r="E152" s="341" t="s">
        <v>816</v>
      </c>
      <c r="F152" s="341" t="s">
        <v>88</v>
      </c>
      <c r="G152" s="341" t="s">
        <v>62</v>
      </c>
      <c r="H152" s="341" t="s">
        <v>757</v>
      </c>
      <c r="I152" s="341" t="s">
        <v>54</v>
      </c>
      <c r="J152" s="345">
        <v>171008028</v>
      </c>
      <c r="K152" s="341" t="s">
        <v>88</v>
      </c>
    </row>
    <row r="153" spans="2:11" s="341" customFormat="1" x14ac:dyDescent="0.2">
      <c r="B153" s="346" t="s">
        <v>663</v>
      </c>
      <c r="C153" s="341" t="s">
        <v>694</v>
      </c>
      <c r="D153" s="341" t="s">
        <v>803</v>
      </c>
      <c r="E153" s="341" t="s">
        <v>807</v>
      </c>
      <c r="F153" s="341" t="s">
        <v>62</v>
      </c>
      <c r="G153" s="341" t="s">
        <v>62</v>
      </c>
      <c r="H153" s="341" t="s">
        <v>757</v>
      </c>
      <c r="I153" s="341" t="s">
        <v>54</v>
      </c>
      <c r="J153" s="345">
        <v>96210</v>
      </c>
      <c r="K153" s="341" t="s">
        <v>88</v>
      </c>
    </row>
    <row r="154" spans="2:11" s="341" customFormat="1" x14ac:dyDescent="0.2">
      <c r="B154" s="346" t="s">
        <v>663</v>
      </c>
      <c r="C154" s="341" t="s">
        <v>697</v>
      </c>
      <c r="D154" s="341" t="s">
        <v>801</v>
      </c>
      <c r="E154" s="341" t="s">
        <v>833</v>
      </c>
      <c r="F154" s="341" t="s">
        <v>62</v>
      </c>
      <c r="G154" s="341" t="s">
        <v>62</v>
      </c>
      <c r="H154" s="341" t="s">
        <v>761</v>
      </c>
      <c r="I154" s="341" t="s">
        <v>54</v>
      </c>
      <c r="J154" s="345">
        <v>243670746</v>
      </c>
      <c r="K154" s="341" t="s">
        <v>88</v>
      </c>
    </row>
    <row r="155" spans="2:11" s="341" customFormat="1" x14ac:dyDescent="0.2">
      <c r="B155" s="346" t="s">
        <v>663</v>
      </c>
      <c r="C155" s="341" t="s">
        <v>697</v>
      </c>
      <c r="D155" s="341" t="s">
        <v>624</v>
      </c>
      <c r="E155" s="341" t="s">
        <v>839</v>
      </c>
      <c r="F155" s="341" t="s">
        <v>88</v>
      </c>
      <c r="G155" s="341" t="s">
        <v>62</v>
      </c>
      <c r="H155" s="341" t="s">
        <v>761</v>
      </c>
      <c r="I155" s="341" t="s">
        <v>54</v>
      </c>
      <c r="J155" s="345">
        <v>337000911</v>
      </c>
      <c r="K155" s="341" t="s">
        <v>88</v>
      </c>
    </row>
    <row r="156" spans="2:11" s="341" customFormat="1" x14ac:dyDescent="0.2">
      <c r="B156" s="346" t="s">
        <v>663</v>
      </c>
      <c r="C156" s="341" t="s">
        <v>697</v>
      </c>
      <c r="D156" s="341" t="s">
        <v>624</v>
      </c>
      <c r="E156" s="341" t="s">
        <v>838</v>
      </c>
      <c r="F156" s="341" t="s">
        <v>88</v>
      </c>
      <c r="G156" s="341" t="s">
        <v>62</v>
      </c>
      <c r="H156" s="341" t="s">
        <v>761</v>
      </c>
      <c r="I156" s="341" t="s">
        <v>54</v>
      </c>
      <c r="J156" s="345">
        <v>126048707</v>
      </c>
      <c r="K156" s="341" t="s">
        <v>88</v>
      </c>
    </row>
    <row r="157" spans="2:11" s="341" customFormat="1" x14ac:dyDescent="0.2">
      <c r="B157" s="346" t="s">
        <v>663</v>
      </c>
      <c r="C157" s="341" t="s">
        <v>697</v>
      </c>
      <c r="D157" s="341" t="s">
        <v>624</v>
      </c>
      <c r="E157" s="341" t="s">
        <v>837</v>
      </c>
      <c r="F157" s="341" t="s">
        <v>88</v>
      </c>
      <c r="G157" s="341" t="s">
        <v>62</v>
      </c>
      <c r="H157" s="341" t="s">
        <v>761</v>
      </c>
      <c r="I157" s="341" t="s">
        <v>54</v>
      </c>
      <c r="J157" s="345">
        <v>3278173</v>
      </c>
      <c r="K157" s="341" t="s">
        <v>88</v>
      </c>
    </row>
    <row r="158" spans="2:11" s="341" customFormat="1" x14ac:dyDescent="0.2">
      <c r="B158" s="346" t="s">
        <v>663</v>
      </c>
      <c r="C158" s="341" t="s">
        <v>697</v>
      </c>
      <c r="D158" s="341" t="s">
        <v>624</v>
      </c>
      <c r="E158" s="341" t="s">
        <v>822</v>
      </c>
      <c r="F158" s="341" t="s">
        <v>88</v>
      </c>
      <c r="G158" s="341" t="s">
        <v>62</v>
      </c>
      <c r="H158" s="341" t="s">
        <v>761</v>
      </c>
      <c r="I158" s="341" t="s">
        <v>54</v>
      </c>
      <c r="J158" s="345">
        <v>38358583</v>
      </c>
      <c r="K158" s="341" t="s">
        <v>88</v>
      </c>
    </row>
    <row r="159" spans="2:11" s="341" customFormat="1" x14ac:dyDescent="0.2">
      <c r="B159" s="346" t="s">
        <v>663</v>
      </c>
      <c r="C159" s="341" t="s">
        <v>697</v>
      </c>
      <c r="D159" s="341" t="s">
        <v>615</v>
      </c>
      <c r="E159" s="341" t="s">
        <v>852</v>
      </c>
      <c r="F159" s="341" t="s">
        <v>88</v>
      </c>
      <c r="G159" s="341" t="s">
        <v>62</v>
      </c>
      <c r="H159" s="341" t="s">
        <v>761</v>
      </c>
      <c r="I159" s="341" t="s">
        <v>54</v>
      </c>
      <c r="J159" s="345">
        <v>1111473</v>
      </c>
      <c r="K159" s="341" t="s">
        <v>88</v>
      </c>
    </row>
    <row r="160" spans="2:11" s="341" customFormat="1" x14ac:dyDescent="0.2">
      <c r="B160" s="346" t="s">
        <v>663</v>
      </c>
      <c r="C160" s="341" t="s">
        <v>697</v>
      </c>
      <c r="D160" s="341" t="s">
        <v>615</v>
      </c>
      <c r="E160" s="341" t="s">
        <v>830</v>
      </c>
      <c r="F160" s="341" t="s">
        <v>88</v>
      </c>
      <c r="G160" s="341" t="s">
        <v>62</v>
      </c>
      <c r="H160" s="341" t="s">
        <v>761</v>
      </c>
      <c r="I160" s="341" t="s">
        <v>54</v>
      </c>
      <c r="J160" s="345">
        <v>40714818</v>
      </c>
      <c r="K160" s="341" t="s">
        <v>88</v>
      </c>
    </row>
    <row r="161" spans="2:11" s="341" customFormat="1" x14ac:dyDescent="0.2">
      <c r="B161" s="346" t="s">
        <v>663</v>
      </c>
      <c r="C161" s="341" t="s">
        <v>697</v>
      </c>
      <c r="D161" s="341" t="s">
        <v>615</v>
      </c>
      <c r="E161" s="341" t="s">
        <v>834</v>
      </c>
      <c r="F161" s="341" t="s">
        <v>88</v>
      </c>
      <c r="G161" s="341" t="s">
        <v>62</v>
      </c>
      <c r="H161" s="341" t="s">
        <v>761</v>
      </c>
      <c r="I161" s="341" t="s">
        <v>54</v>
      </c>
      <c r="J161" s="345">
        <v>50893525</v>
      </c>
      <c r="K161" s="341" t="s">
        <v>88</v>
      </c>
    </row>
    <row r="162" spans="2:11" s="341" customFormat="1" x14ac:dyDescent="0.2">
      <c r="B162" s="346" t="s">
        <v>663</v>
      </c>
      <c r="C162" s="341" t="s">
        <v>697</v>
      </c>
      <c r="D162" s="341" t="s">
        <v>615</v>
      </c>
      <c r="E162" s="341" t="s">
        <v>819</v>
      </c>
      <c r="F162" s="341" t="s">
        <v>88</v>
      </c>
      <c r="G162" s="341" t="s">
        <v>62</v>
      </c>
      <c r="H162" s="341" t="s">
        <v>761</v>
      </c>
      <c r="I162" s="341" t="s">
        <v>54</v>
      </c>
      <c r="J162" s="345">
        <v>561162</v>
      </c>
      <c r="K162" s="341" t="s">
        <v>88</v>
      </c>
    </row>
    <row r="163" spans="2:11" s="341" customFormat="1" x14ac:dyDescent="0.2">
      <c r="B163" s="346" t="s">
        <v>663</v>
      </c>
      <c r="C163" s="341" t="s">
        <v>697</v>
      </c>
      <c r="D163" s="341" t="s">
        <v>615</v>
      </c>
      <c r="E163" s="341" t="s">
        <v>829</v>
      </c>
      <c r="F163" s="341" t="s">
        <v>88</v>
      </c>
      <c r="G163" s="341" t="s">
        <v>62</v>
      </c>
      <c r="H163" s="341" t="s">
        <v>761</v>
      </c>
      <c r="I163" s="341" t="s">
        <v>54</v>
      </c>
      <c r="J163" s="345">
        <v>25446760</v>
      </c>
      <c r="K163" s="341" t="s">
        <v>88</v>
      </c>
    </row>
    <row r="164" spans="2:11" s="341" customFormat="1" x14ac:dyDescent="0.2">
      <c r="B164" s="346" t="s">
        <v>663</v>
      </c>
      <c r="C164" s="341" t="s">
        <v>697</v>
      </c>
      <c r="D164" s="341" t="s">
        <v>615</v>
      </c>
      <c r="E164" s="341" t="s">
        <v>831</v>
      </c>
      <c r="F164" s="341" t="s">
        <v>88</v>
      </c>
      <c r="G164" s="341" t="s">
        <v>62</v>
      </c>
      <c r="H164" s="341" t="s">
        <v>761</v>
      </c>
      <c r="I164" s="341" t="s">
        <v>54</v>
      </c>
      <c r="J164" s="345">
        <v>55191</v>
      </c>
      <c r="K164" s="341" t="s">
        <v>88</v>
      </c>
    </row>
    <row r="165" spans="2:11" s="341" customFormat="1" x14ac:dyDescent="0.2">
      <c r="B165" s="346" t="s">
        <v>663</v>
      </c>
      <c r="C165" s="341" t="s">
        <v>697</v>
      </c>
      <c r="D165" s="341" t="s">
        <v>629</v>
      </c>
      <c r="E165" s="341" t="s">
        <v>851</v>
      </c>
      <c r="F165" s="341" t="s">
        <v>62</v>
      </c>
      <c r="G165" s="341" t="s">
        <v>62</v>
      </c>
      <c r="H165" s="341" t="s">
        <v>761</v>
      </c>
      <c r="I165" s="341" t="s">
        <v>54</v>
      </c>
      <c r="J165" s="345">
        <v>4128000</v>
      </c>
      <c r="K165" s="341" t="s">
        <v>88</v>
      </c>
    </row>
    <row r="166" spans="2:11" s="341" customFormat="1" x14ac:dyDescent="0.2">
      <c r="B166" s="346" t="s">
        <v>663</v>
      </c>
      <c r="C166" s="341" t="s">
        <v>697</v>
      </c>
      <c r="D166" s="341" t="s">
        <v>625</v>
      </c>
      <c r="E166" s="341" t="s">
        <v>815</v>
      </c>
      <c r="F166" s="341" t="s">
        <v>88</v>
      </c>
      <c r="G166" s="341" t="s">
        <v>62</v>
      </c>
      <c r="H166" s="341" t="s">
        <v>761</v>
      </c>
      <c r="I166" s="341" t="s">
        <v>54</v>
      </c>
      <c r="J166" s="345">
        <v>21559042</v>
      </c>
      <c r="K166" s="341" t="s">
        <v>88</v>
      </c>
    </row>
    <row r="167" spans="2:11" s="341" customFormat="1" x14ac:dyDescent="0.2">
      <c r="B167" s="346" t="s">
        <v>663</v>
      </c>
      <c r="C167" s="341" t="s">
        <v>697</v>
      </c>
      <c r="D167" s="341" t="s">
        <v>626</v>
      </c>
      <c r="E167" s="341" t="s">
        <v>816</v>
      </c>
      <c r="F167" s="341" t="s">
        <v>88</v>
      </c>
      <c r="G167" s="341" t="s">
        <v>62</v>
      </c>
      <c r="H167" s="341" t="s">
        <v>761</v>
      </c>
      <c r="I167" s="341" t="s">
        <v>54</v>
      </c>
      <c r="J167" s="345">
        <v>80023839</v>
      </c>
      <c r="K167" s="341" t="s">
        <v>88</v>
      </c>
    </row>
    <row r="168" spans="2:11" s="341" customFormat="1" x14ac:dyDescent="0.2">
      <c r="B168" s="346" t="s">
        <v>663</v>
      </c>
      <c r="C168" s="341" t="s">
        <v>699</v>
      </c>
      <c r="D168" s="341" t="s">
        <v>801</v>
      </c>
      <c r="E168" s="341" t="s">
        <v>799</v>
      </c>
      <c r="F168" s="341" t="s">
        <v>62</v>
      </c>
      <c r="G168" s="341" t="s">
        <v>88</v>
      </c>
      <c r="H168" s="341" t="s">
        <v>221</v>
      </c>
      <c r="I168" s="341" t="s">
        <v>54</v>
      </c>
      <c r="J168" s="345">
        <v>21536648</v>
      </c>
      <c r="K168" s="341" t="s">
        <v>88</v>
      </c>
    </row>
    <row r="169" spans="2:11" s="341" customFormat="1" x14ac:dyDescent="0.2">
      <c r="B169" s="346" t="s">
        <v>663</v>
      </c>
      <c r="C169" s="341" t="s">
        <v>699</v>
      </c>
      <c r="D169" s="341" t="s">
        <v>624</v>
      </c>
      <c r="E169" s="341" t="s">
        <v>839</v>
      </c>
      <c r="F169" s="341" t="s">
        <v>88</v>
      </c>
      <c r="G169" s="341" t="s">
        <v>88</v>
      </c>
      <c r="H169" s="341" t="s">
        <v>221</v>
      </c>
      <c r="I169" s="341" t="s">
        <v>54</v>
      </c>
      <c r="J169" s="345">
        <v>290037636</v>
      </c>
      <c r="K169" s="341" t="s">
        <v>88</v>
      </c>
    </row>
    <row r="170" spans="2:11" s="341" customFormat="1" x14ac:dyDescent="0.2">
      <c r="B170" s="346" t="s">
        <v>663</v>
      </c>
      <c r="C170" s="341" t="s">
        <v>699</v>
      </c>
      <c r="D170" s="341" t="s">
        <v>624</v>
      </c>
      <c r="E170" s="341" t="s">
        <v>837</v>
      </c>
      <c r="F170" s="341" t="s">
        <v>88</v>
      </c>
      <c r="G170" s="341" t="s">
        <v>88</v>
      </c>
      <c r="H170" s="341" t="s">
        <v>221</v>
      </c>
      <c r="I170" s="341" t="s">
        <v>54</v>
      </c>
      <c r="J170" s="345">
        <v>3792687</v>
      </c>
      <c r="K170" s="341" t="s">
        <v>88</v>
      </c>
    </row>
    <row r="171" spans="2:11" s="341" customFormat="1" x14ac:dyDescent="0.2">
      <c r="B171" s="346" t="s">
        <v>663</v>
      </c>
      <c r="C171" s="341" t="s">
        <v>699</v>
      </c>
      <c r="D171" s="341" t="s">
        <v>624</v>
      </c>
      <c r="E171" s="341" t="s">
        <v>822</v>
      </c>
      <c r="F171" s="341" t="s">
        <v>88</v>
      </c>
      <c r="G171" s="341" t="s">
        <v>88</v>
      </c>
      <c r="H171" s="341" t="s">
        <v>221</v>
      </c>
      <c r="I171" s="341" t="s">
        <v>54</v>
      </c>
      <c r="J171" s="345">
        <v>1723057</v>
      </c>
      <c r="K171" s="341" t="s">
        <v>88</v>
      </c>
    </row>
    <row r="172" spans="2:11" s="341" customFormat="1" x14ac:dyDescent="0.2">
      <c r="B172" s="346" t="s">
        <v>663</v>
      </c>
      <c r="C172" s="341" t="s">
        <v>699</v>
      </c>
      <c r="D172" s="341" t="s">
        <v>615</v>
      </c>
      <c r="E172" s="341" t="s">
        <v>852</v>
      </c>
      <c r="F172" s="341" t="s">
        <v>88</v>
      </c>
      <c r="G172" s="341" t="s">
        <v>88</v>
      </c>
      <c r="H172" s="341" t="s">
        <v>221</v>
      </c>
      <c r="I172" s="341" t="s">
        <v>54</v>
      </c>
      <c r="J172" s="345">
        <v>464980</v>
      </c>
      <c r="K172" s="341" t="s">
        <v>88</v>
      </c>
    </row>
    <row r="173" spans="2:11" s="341" customFormat="1" x14ac:dyDescent="0.2">
      <c r="B173" s="346" t="s">
        <v>663</v>
      </c>
      <c r="C173" s="341" t="s">
        <v>699</v>
      </c>
      <c r="D173" s="341" t="s">
        <v>615</v>
      </c>
      <c r="E173" s="341" t="s">
        <v>830</v>
      </c>
      <c r="F173" s="341" t="s">
        <v>88</v>
      </c>
      <c r="G173" s="341" t="s">
        <v>88</v>
      </c>
      <c r="H173" s="341" t="s">
        <v>221</v>
      </c>
      <c r="I173" s="341" t="s">
        <v>54</v>
      </c>
      <c r="J173" s="345">
        <v>161077</v>
      </c>
      <c r="K173" s="341" t="s">
        <v>88</v>
      </c>
    </row>
    <row r="174" spans="2:11" s="341" customFormat="1" x14ac:dyDescent="0.2">
      <c r="B174" s="346" t="s">
        <v>663</v>
      </c>
      <c r="C174" s="341" t="s">
        <v>699</v>
      </c>
      <c r="D174" s="341" t="s">
        <v>615</v>
      </c>
      <c r="E174" s="341" t="s">
        <v>834</v>
      </c>
      <c r="F174" s="341" t="s">
        <v>88</v>
      </c>
      <c r="G174" s="341" t="s">
        <v>88</v>
      </c>
      <c r="H174" s="341" t="s">
        <v>221</v>
      </c>
      <c r="I174" s="341" t="s">
        <v>54</v>
      </c>
      <c r="J174" s="345">
        <v>201347</v>
      </c>
      <c r="K174" s="341" t="s">
        <v>88</v>
      </c>
    </row>
    <row r="175" spans="2:11" s="341" customFormat="1" x14ac:dyDescent="0.2">
      <c r="B175" s="346" t="s">
        <v>663</v>
      </c>
      <c r="C175" s="341" t="s">
        <v>699</v>
      </c>
      <c r="D175" s="341" t="s">
        <v>615</v>
      </c>
      <c r="E175" s="341" t="s">
        <v>819</v>
      </c>
      <c r="F175" s="341" t="s">
        <v>88</v>
      </c>
      <c r="G175" s="341" t="s">
        <v>88</v>
      </c>
      <c r="H175" s="341" t="s">
        <v>221</v>
      </c>
      <c r="I175" s="341" t="s">
        <v>54</v>
      </c>
      <c r="J175" s="345">
        <v>267304</v>
      </c>
      <c r="K175" s="341" t="s">
        <v>88</v>
      </c>
    </row>
    <row r="176" spans="2:11" s="341" customFormat="1" x14ac:dyDescent="0.2">
      <c r="B176" s="346" t="s">
        <v>663</v>
      </c>
      <c r="C176" s="341" t="s">
        <v>699</v>
      </c>
      <c r="D176" s="341" t="s">
        <v>615</v>
      </c>
      <c r="E176" s="341" t="s">
        <v>829</v>
      </c>
      <c r="F176" s="341" t="s">
        <v>88</v>
      </c>
      <c r="G176" s="341" t="s">
        <v>88</v>
      </c>
      <c r="H176" s="341" t="s">
        <v>221</v>
      </c>
      <c r="I176" s="341" t="s">
        <v>54</v>
      </c>
      <c r="J176" s="345">
        <v>100674</v>
      </c>
      <c r="K176" s="341" t="s">
        <v>88</v>
      </c>
    </row>
    <row r="177" spans="2:11" s="341" customFormat="1" x14ac:dyDescent="0.2">
      <c r="B177" s="346" t="s">
        <v>663</v>
      </c>
      <c r="C177" s="341" t="s">
        <v>699</v>
      </c>
      <c r="D177" s="341" t="s">
        <v>800</v>
      </c>
      <c r="E177" s="341" t="s">
        <v>844</v>
      </c>
      <c r="F177" s="341" t="s">
        <v>62</v>
      </c>
      <c r="G177" s="341" t="s">
        <v>88</v>
      </c>
      <c r="H177" s="341" t="s">
        <v>221</v>
      </c>
      <c r="I177" s="341" t="s">
        <v>54</v>
      </c>
      <c r="J177" s="345">
        <v>22743000</v>
      </c>
      <c r="K177" s="341" t="s">
        <v>88</v>
      </c>
    </row>
    <row r="178" spans="2:11" s="341" customFormat="1" x14ac:dyDescent="0.2">
      <c r="B178" s="346" t="s">
        <v>663</v>
      </c>
      <c r="C178" s="341" t="s">
        <v>699</v>
      </c>
      <c r="D178" s="341" t="s">
        <v>800</v>
      </c>
      <c r="E178" s="341" t="s">
        <v>805</v>
      </c>
      <c r="F178" s="341" t="s">
        <v>62</v>
      </c>
      <c r="G178" s="341" t="s">
        <v>88</v>
      </c>
      <c r="H178" s="341" t="s">
        <v>221</v>
      </c>
      <c r="I178" s="341" t="s">
        <v>54</v>
      </c>
      <c r="J178" s="345">
        <v>2665000</v>
      </c>
      <c r="K178" s="341" t="s">
        <v>88</v>
      </c>
    </row>
    <row r="179" spans="2:11" s="341" customFormat="1" x14ac:dyDescent="0.2">
      <c r="B179" s="346" t="s">
        <v>663</v>
      </c>
      <c r="C179" s="341" t="s">
        <v>699</v>
      </c>
      <c r="D179" s="341" t="s">
        <v>625</v>
      </c>
      <c r="E179" s="341" t="s">
        <v>815</v>
      </c>
      <c r="F179" s="341" t="s">
        <v>88</v>
      </c>
      <c r="G179" s="341" t="s">
        <v>88</v>
      </c>
      <c r="H179" s="341" t="s">
        <v>221</v>
      </c>
      <c r="I179" s="341" t="s">
        <v>54</v>
      </c>
      <c r="J179" s="345">
        <v>9941784</v>
      </c>
      <c r="K179" s="341" t="s">
        <v>88</v>
      </c>
    </row>
    <row r="180" spans="2:11" s="341" customFormat="1" x14ac:dyDescent="0.2">
      <c r="B180" s="346" t="s">
        <v>663</v>
      </c>
      <c r="C180" s="341" t="s">
        <v>699</v>
      </c>
      <c r="D180" s="341" t="s">
        <v>626</v>
      </c>
      <c r="E180" s="341" t="s">
        <v>816</v>
      </c>
      <c r="F180" s="341" t="s">
        <v>88</v>
      </c>
      <c r="G180" s="341" t="s">
        <v>88</v>
      </c>
      <c r="H180" s="341" t="s">
        <v>221</v>
      </c>
      <c r="I180" s="341" t="s">
        <v>54</v>
      </c>
      <c r="J180" s="345">
        <v>41283419</v>
      </c>
      <c r="K180" s="341" t="s">
        <v>88</v>
      </c>
    </row>
    <row r="181" spans="2:11" s="341" customFormat="1" x14ac:dyDescent="0.2">
      <c r="B181" s="346" t="s">
        <v>663</v>
      </c>
      <c r="C181" s="341" t="s">
        <v>701</v>
      </c>
      <c r="D181" s="341" t="s">
        <v>801</v>
      </c>
      <c r="E181" s="341" t="s">
        <v>799</v>
      </c>
      <c r="F181" s="341" t="s">
        <v>62</v>
      </c>
      <c r="G181" s="341" t="s">
        <v>88</v>
      </c>
      <c r="H181" s="341" t="s">
        <v>221</v>
      </c>
      <c r="I181" s="341" t="s">
        <v>54</v>
      </c>
      <c r="J181" s="345">
        <v>56065919</v>
      </c>
      <c r="K181" s="341" t="s">
        <v>88</v>
      </c>
    </row>
    <row r="182" spans="2:11" s="341" customFormat="1" x14ac:dyDescent="0.2">
      <c r="B182" s="346" t="s">
        <v>663</v>
      </c>
      <c r="C182" s="341" t="s">
        <v>701</v>
      </c>
      <c r="D182" s="341" t="s">
        <v>801</v>
      </c>
      <c r="E182" s="341" t="s">
        <v>835</v>
      </c>
      <c r="F182" s="341" t="s">
        <v>62</v>
      </c>
      <c r="G182" s="341" t="s">
        <v>88</v>
      </c>
      <c r="H182" s="341" t="s">
        <v>221</v>
      </c>
      <c r="I182" s="341" t="s">
        <v>54</v>
      </c>
      <c r="J182" s="345">
        <v>3145000</v>
      </c>
      <c r="K182" s="341" t="s">
        <v>88</v>
      </c>
    </row>
    <row r="183" spans="2:11" s="341" customFormat="1" x14ac:dyDescent="0.2">
      <c r="B183" s="346" t="s">
        <v>663</v>
      </c>
      <c r="C183" s="341" t="s">
        <v>701</v>
      </c>
      <c r="D183" s="341" t="s">
        <v>624</v>
      </c>
      <c r="E183" s="341" t="s">
        <v>854</v>
      </c>
      <c r="F183" s="341" t="s">
        <v>88</v>
      </c>
      <c r="G183" s="341" t="s">
        <v>88</v>
      </c>
      <c r="H183" s="341" t="s">
        <v>221</v>
      </c>
      <c r="I183" s="341" t="s">
        <v>54</v>
      </c>
      <c r="J183" s="345">
        <v>580463</v>
      </c>
      <c r="K183" s="341" t="s">
        <v>88</v>
      </c>
    </row>
    <row r="184" spans="2:11" s="341" customFormat="1" x14ac:dyDescent="0.2">
      <c r="B184" s="346" t="s">
        <v>663</v>
      </c>
      <c r="C184" s="341" t="s">
        <v>701</v>
      </c>
      <c r="D184" s="341" t="s">
        <v>624</v>
      </c>
      <c r="E184" s="341" t="s">
        <v>839</v>
      </c>
      <c r="F184" s="341" t="s">
        <v>88</v>
      </c>
      <c r="G184" s="341" t="s">
        <v>88</v>
      </c>
      <c r="H184" s="341" t="s">
        <v>221</v>
      </c>
      <c r="I184" s="341" t="s">
        <v>54</v>
      </c>
      <c r="J184" s="345">
        <v>84283253</v>
      </c>
      <c r="K184" s="341" t="s">
        <v>88</v>
      </c>
    </row>
    <row r="185" spans="2:11" s="341" customFormat="1" x14ac:dyDescent="0.2">
      <c r="B185" s="346" t="s">
        <v>663</v>
      </c>
      <c r="C185" s="341" t="s">
        <v>701</v>
      </c>
      <c r="D185" s="341" t="s">
        <v>624</v>
      </c>
      <c r="E185" s="341" t="s">
        <v>836</v>
      </c>
      <c r="F185" s="341" t="s">
        <v>88</v>
      </c>
      <c r="G185" s="341" t="s">
        <v>88</v>
      </c>
      <c r="H185" s="341" t="s">
        <v>221</v>
      </c>
      <c r="I185" s="341" t="s">
        <v>54</v>
      </c>
      <c r="J185" s="345">
        <v>1008892271</v>
      </c>
      <c r="K185" s="341" t="s">
        <v>88</v>
      </c>
    </row>
    <row r="186" spans="2:11" s="341" customFormat="1" x14ac:dyDescent="0.2">
      <c r="B186" s="346" t="s">
        <v>663</v>
      </c>
      <c r="C186" s="341" t="s">
        <v>701</v>
      </c>
      <c r="D186" s="341" t="s">
        <v>624</v>
      </c>
      <c r="E186" s="341" t="s">
        <v>838</v>
      </c>
      <c r="F186" s="341" t="s">
        <v>88</v>
      </c>
      <c r="G186" s="341" t="s">
        <v>88</v>
      </c>
      <c r="H186" s="341" t="s">
        <v>221</v>
      </c>
      <c r="I186" s="341" t="s">
        <v>54</v>
      </c>
      <c r="J186" s="345">
        <v>1246821</v>
      </c>
      <c r="K186" s="341" t="s">
        <v>88</v>
      </c>
    </row>
    <row r="187" spans="2:11" s="341" customFormat="1" x14ac:dyDescent="0.2">
      <c r="B187" s="346" t="s">
        <v>663</v>
      </c>
      <c r="C187" s="341" t="s">
        <v>701</v>
      </c>
      <c r="D187" s="341" t="s">
        <v>800</v>
      </c>
      <c r="E187" s="341" t="s">
        <v>805</v>
      </c>
      <c r="F187" s="341" t="s">
        <v>62</v>
      </c>
      <c r="G187" s="341" t="s">
        <v>88</v>
      </c>
      <c r="H187" s="341" t="s">
        <v>221</v>
      </c>
      <c r="I187" s="341" t="s">
        <v>54</v>
      </c>
      <c r="J187" s="345">
        <v>29452343</v>
      </c>
      <c r="K187" s="341" t="s">
        <v>88</v>
      </c>
    </row>
    <row r="188" spans="2:11" s="341" customFormat="1" x14ac:dyDescent="0.2">
      <c r="B188" s="346" t="s">
        <v>663</v>
      </c>
      <c r="C188" s="341" t="s">
        <v>701</v>
      </c>
      <c r="D188" s="341" t="s">
        <v>625</v>
      </c>
      <c r="E188" s="341" t="s">
        <v>815</v>
      </c>
      <c r="F188" s="341" t="s">
        <v>88</v>
      </c>
      <c r="G188" s="341" t="s">
        <v>88</v>
      </c>
      <c r="H188" s="341" t="s">
        <v>221</v>
      </c>
      <c r="I188" s="341" t="s">
        <v>54</v>
      </c>
      <c r="J188" s="345">
        <v>1171800</v>
      </c>
      <c r="K188" s="341" t="s">
        <v>88</v>
      </c>
    </row>
    <row r="189" spans="2:11" s="341" customFormat="1" x14ac:dyDescent="0.2">
      <c r="B189" s="346" t="s">
        <v>663</v>
      </c>
      <c r="C189" s="341" t="s">
        <v>701</v>
      </c>
      <c r="D189" s="341" t="s">
        <v>626</v>
      </c>
      <c r="E189" s="341" t="s">
        <v>816</v>
      </c>
      <c r="F189" s="341" t="s">
        <v>88</v>
      </c>
      <c r="G189" s="341" t="s">
        <v>88</v>
      </c>
      <c r="H189" s="341" t="s">
        <v>221</v>
      </c>
      <c r="I189" s="341" t="s">
        <v>54</v>
      </c>
      <c r="J189" s="345">
        <v>13773600</v>
      </c>
      <c r="K189" s="341" t="s">
        <v>88</v>
      </c>
    </row>
    <row r="190" spans="2:11" s="341" customFormat="1" x14ac:dyDescent="0.2">
      <c r="B190" s="346" t="s">
        <v>663</v>
      </c>
      <c r="C190" s="341" t="s">
        <v>704</v>
      </c>
      <c r="D190" s="341" t="s">
        <v>801</v>
      </c>
      <c r="E190" s="341" t="s">
        <v>799</v>
      </c>
      <c r="F190" s="341" t="s">
        <v>62</v>
      </c>
      <c r="G190" s="341" t="s">
        <v>62</v>
      </c>
      <c r="H190" s="341" t="s">
        <v>755</v>
      </c>
      <c r="I190" s="341" t="s">
        <v>54</v>
      </c>
      <c r="J190" s="345">
        <v>11600000</v>
      </c>
      <c r="K190" s="341" t="s">
        <v>88</v>
      </c>
    </row>
    <row r="191" spans="2:11" s="341" customFormat="1" x14ac:dyDescent="0.2">
      <c r="B191" s="346" t="s">
        <v>663</v>
      </c>
      <c r="C191" s="341" t="s">
        <v>704</v>
      </c>
      <c r="D191" s="341" t="s">
        <v>801</v>
      </c>
      <c r="E191" s="341" t="s">
        <v>821</v>
      </c>
      <c r="F191" s="341" t="s">
        <v>62</v>
      </c>
      <c r="G191" s="341" t="s">
        <v>62</v>
      </c>
      <c r="H191" s="341" t="s">
        <v>755</v>
      </c>
      <c r="I191" s="341" t="s">
        <v>54</v>
      </c>
      <c r="J191" s="345">
        <v>2500000</v>
      </c>
      <c r="K191" s="341" t="s">
        <v>88</v>
      </c>
    </row>
    <row r="192" spans="2:11" s="341" customFormat="1" x14ac:dyDescent="0.2">
      <c r="B192" s="346" t="s">
        <v>663</v>
      </c>
      <c r="C192" s="341" t="s">
        <v>704</v>
      </c>
      <c r="D192" s="341" t="s">
        <v>624</v>
      </c>
      <c r="E192" s="341" t="s">
        <v>854</v>
      </c>
      <c r="F192" s="341" t="s">
        <v>88</v>
      </c>
      <c r="G192" s="341" t="s">
        <v>62</v>
      </c>
      <c r="H192" s="341" t="s">
        <v>755</v>
      </c>
      <c r="I192" s="341" t="s">
        <v>54</v>
      </c>
      <c r="J192" s="345">
        <v>29194366</v>
      </c>
      <c r="K192" s="341" t="s">
        <v>88</v>
      </c>
    </row>
    <row r="193" spans="2:11" s="341" customFormat="1" x14ac:dyDescent="0.2">
      <c r="B193" s="346" t="s">
        <v>663</v>
      </c>
      <c r="C193" s="341" t="s">
        <v>704</v>
      </c>
      <c r="D193" s="341" t="s">
        <v>624</v>
      </c>
      <c r="E193" s="341" t="s">
        <v>839</v>
      </c>
      <c r="F193" s="341" t="s">
        <v>88</v>
      </c>
      <c r="G193" s="341" t="s">
        <v>62</v>
      </c>
      <c r="H193" s="341" t="s">
        <v>755</v>
      </c>
      <c r="I193" s="341" t="s">
        <v>54</v>
      </c>
      <c r="J193" s="345">
        <v>82711271</v>
      </c>
      <c r="K193" s="341" t="s">
        <v>88</v>
      </c>
    </row>
    <row r="194" spans="2:11" s="341" customFormat="1" x14ac:dyDescent="0.2">
      <c r="B194" s="346" t="s">
        <v>663</v>
      </c>
      <c r="C194" s="341" t="s">
        <v>704</v>
      </c>
      <c r="D194" s="341" t="s">
        <v>624</v>
      </c>
      <c r="E194" s="341" t="s">
        <v>824</v>
      </c>
      <c r="F194" s="341" t="s">
        <v>88</v>
      </c>
      <c r="G194" s="341" t="s">
        <v>62</v>
      </c>
      <c r="H194" s="341" t="s">
        <v>755</v>
      </c>
      <c r="I194" s="341" t="s">
        <v>54</v>
      </c>
      <c r="J194" s="345">
        <v>5000000</v>
      </c>
      <c r="K194" s="341" t="s">
        <v>88</v>
      </c>
    </row>
    <row r="195" spans="2:11" s="341" customFormat="1" x14ac:dyDescent="0.2">
      <c r="B195" s="346" t="s">
        <v>663</v>
      </c>
      <c r="C195" s="341" t="s">
        <v>704</v>
      </c>
      <c r="D195" s="341" t="s">
        <v>624</v>
      </c>
      <c r="E195" s="341" t="s">
        <v>838</v>
      </c>
      <c r="F195" s="341" t="s">
        <v>88</v>
      </c>
      <c r="G195" s="341" t="s">
        <v>62</v>
      </c>
      <c r="H195" s="341" t="s">
        <v>755</v>
      </c>
      <c r="I195" s="341" t="s">
        <v>54</v>
      </c>
      <c r="J195" s="345">
        <v>728841</v>
      </c>
      <c r="K195" s="341" t="s">
        <v>88</v>
      </c>
    </row>
    <row r="196" spans="2:11" s="341" customFormat="1" x14ac:dyDescent="0.2">
      <c r="B196" s="346" t="s">
        <v>663</v>
      </c>
      <c r="C196" s="341" t="s">
        <v>704</v>
      </c>
      <c r="D196" s="341" t="s">
        <v>624</v>
      </c>
      <c r="E196" s="341" t="s">
        <v>837</v>
      </c>
      <c r="F196" s="341" t="s">
        <v>88</v>
      </c>
      <c r="G196" s="341" t="s">
        <v>62</v>
      </c>
      <c r="H196" s="341" t="s">
        <v>755</v>
      </c>
      <c r="I196" s="341" t="s">
        <v>54</v>
      </c>
      <c r="J196" s="345">
        <v>4585704</v>
      </c>
      <c r="K196" s="341" t="s">
        <v>88</v>
      </c>
    </row>
    <row r="197" spans="2:11" s="341" customFormat="1" x14ac:dyDescent="0.2">
      <c r="B197" s="346" t="s">
        <v>663</v>
      </c>
      <c r="C197" s="341" t="s">
        <v>704</v>
      </c>
      <c r="D197" s="341" t="s">
        <v>624</v>
      </c>
      <c r="E197" s="341" t="s">
        <v>822</v>
      </c>
      <c r="F197" s="341" t="s">
        <v>88</v>
      </c>
      <c r="G197" s="341" t="s">
        <v>62</v>
      </c>
      <c r="H197" s="341" t="s">
        <v>755</v>
      </c>
      <c r="I197" s="341" t="s">
        <v>54</v>
      </c>
      <c r="J197" s="345">
        <v>4531342</v>
      </c>
      <c r="K197" s="341" t="s">
        <v>88</v>
      </c>
    </row>
    <row r="198" spans="2:11" s="341" customFormat="1" x14ac:dyDescent="0.2">
      <c r="B198" s="346" t="s">
        <v>663</v>
      </c>
      <c r="C198" s="341" t="s">
        <v>704</v>
      </c>
      <c r="D198" s="341" t="s">
        <v>625</v>
      </c>
      <c r="E198" s="341" t="s">
        <v>815</v>
      </c>
      <c r="F198" s="341" t="s">
        <v>88</v>
      </c>
      <c r="G198" s="341" t="s">
        <v>62</v>
      </c>
      <c r="H198" s="341" t="s">
        <v>755</v>
      </c>
      <c r="I198" s="341" t="s">
        <v>54</v>
      </c>
      <c r="J198" s="345">
        <v>8542680</v>
      </c>
      <c r="K198" s="341" t="s">
        <v>88</v>
      </c>
    </row>
    <row r="199" spans="2:11" s="341" customFormat="1" x14ac:dyDescent="0.2">
      <c r="B199" s="346" t="s">
        <v>663</v>
      </c>
      <c r="C199" s="341" t="s">
        <v>704</v>
      </c>
      <c r="D199" s="341" t="s">
        <v>626</v>
      </c>
      <c r="E199" s="341" t="s">
        <v>816</v>
      </c>
      <c r="F199" s="341" t="s">
        <v>88</v>
      </c>
      <c r="G199" s="341" t="s">
        <v>62</v>
      </c>
      <c r="H199" s="341" t="s">
        <v>755</v>
      </c>
      <c r="I199" s="341" t="s">
        <v>54</v>
      </c>
      <c r="J199" s="345">
        <v>59623763</v>
      </c>
      <c r="K199" s="341" t="s">
        <v>88</v>
      </c>
    </row>
    <row r="200" spans="2:11" s="341" customFormat="1" x14ac:dyDescent="0.2">
      <c r="B200" s="346" t="s">
        <v>663</v>
      </c>
      <c r="C200" s="341" t="s">
        <v>706</v>
      </c>
      <c r="D200" s="341" t="s">
        <v>801</v>
      </c>
      <c r="E200" s="341" t="s">
        <v>821</v>
      </c>
      <c r="F200" s="341" t="s">
        <v>62</v>
      </c>
      <c r="G200" s="341" t="s">
        <v>88</v>
      </c>
      <c r="H200" s="341" t="s">
        <v>221</v>
      </c>
      <c r="I200" s="341" t="s">
        <v>54</v>
      </c>
      <c r="J200" s="345">
        <v>12500000</v>
      </c>
      <c r="K200" s="341" t="s">
        <v>88</v>
      </c>
    </row>
    <row r="201" spans="2:11" s="341" customFormat="1" x14ac:dyDescent="0.2">
      <c r="B201" s="346" t="s">
        <v>663</v>
      </c>
      <c r="C201" s="341" t="s">
        <v>706</v>
      </c>
      <c r="D201" s="341" t="s">
        <v>801</v>
      </c>
      <c r="E201" s="341" t="s">
        <v>835</v>
      </c>
      <c r="F201" s="341" t="s">
        <v>62</v>
      </c>
      <c r="G201" s="341" t="s">
        <v>88</v>
      </c>
      <c r="H201" s="341" t="s">
        <v>221</v>
      </c>
      <c r="I201" s="341" t="s">
        <v>54</v>
      </c>
      <c r="J201" s="345">
        <v>19632500</v>
      </c>
      <c r="K201" s="341" t="s">
        <v>88</v>
      </c>
    </row>
    <row r="202" spans="2:11" s="341" customFormat="1" x14ac:dyDescent="0.2">
      <c r="B202" s="346" t="s">
        <v>663</v>
      </c>
      <c r="C202" s="341" t="s">
        <v>706</v>
      </c>
      <c r="D202" s="341" t="s">
        <v>624</v>
      </c>
      <c r="E202" s="341" t="s">
        <v>824</v>
      </c>
      <c r="F202" s="341" t="s">
        <v>88</v>
      </c>
      <c r="G202" s="341" t="s">
        <v>88</v>
      </c>
      <c r="H202" s="341" t="s">
        <v>221</v>
      </c>
      <c r="I202" s="341" t="s">
        <v>54</v>
      </c>
      <c r="J202" s="345">
        <v>2165427</v>
      </c>
      <c r="K202" s="341" t="s">
        <v>88</v>
      </c>
    </row>
    <row r="203" spans="2:11" s="341" customFormat="1" x14ac:dyDescent="0.2">
      <c r="B203" s="346" t="s">
        <v>663</v>
      </c>
      <c r="C203" s="341" t="s">
        <v>706</v>
      </c>
      <c r="D203" s="341" t="s">
        <v>624</v>
      </c>
      <c r="E203" s="341" t="s">
        <v>838</v>
      </c>
      <c r="F203" s="341" t="s">
        <v>88</v>
      </c>
      <c r="G203" s="341" t="s">
        <v>88</v>
      </c>
      <c r="H203" s="341" t="s">
        <v>221</v>
      </c>
      <c r="I203" s="341" t="s">
        <v>54</v>
      </c>
      <c r="J203" s="345">
        <v>1486835</v>
      </c>
      <c r="K203" s="341" t="s">
        <v>88</v>
      </c>
    </row>
    <row r="204" spans="2:11" s="341" customFormat="1" x14ac:dyDescent="0.2">
      <c r="B204" s="346" t="s">
        <v>663</v>
      </c>
      <c r="C204" s="341" t="s">
        <v>706</v>
      </c>
      <c r="D204" s="341" t="s">
        <v>624</v>
      </c>
      <c r="E204" s="341" t="s">
        <v>837</v>
      </c>
      <c r="F204" s="341" t="s">
        <v>88</v>
      </c>
      <c r="G204" s="341" t="s">
        <v>88</v>
      </c>
      <c r="H204" s="341" t="s">
        <v>221</v>
      </c>
      <c r="I204" s="341" t="s">
        <v>54</v>
      </c>
      <c r="J204" s="345">
        <v>1476226</v>
      </c>
      <c r="K204" s="341" t="s">
        <v>88</v>
      </c>
    </row>
    <row r="205" spans="2:11" s="341" customFormat="1" x14ac:dyDescent="0.2">
      <c r="B205" s="346" t="s">
        <v>663</v>
      </c>
      <c r="C205" s="341" t="s">
        <v>707</v>
      </c>
      <c r="D205" s="341" t="s">
        <v>801</v>
      </c>
      <c r="E205" s="341" t="s">
        <v>821</v>
      </c>
      <c r="F205" s="341" t="s">
        <v>62</v>
      </c>
      <c r="G205" s="341" t="s">
        <v>88</v>
      </c>
      <c r="H205" s="341" t="s">
        <v>221</v>
      </c>
      <c r="I205" s="341" t="s">
        <v>54</v>
      </c>
      <c r="J205" s="345">
        <v>2500000</v>
      </c>
      <c r="K205" s="341" t="s">
        <v>88</v>
      </c>
    </row>
    <row r="206" spans="2:11" s="341" customFormat="1" x14ac:dyDescent="0.2">
      <c r="B206" s="346" t="s">
        <v>663</v>
      </c>
      <c r="C206" s="341" t="s">
        <v>707</v>
      </c>
      <c r="D206" s="341" t="s">
        <v>801</v>
      </c>
      <c r="E206" s="341" t="s">
        <v>835</v>
      </c>
      <c r="F206" s="341" t="s">
        <v>62</v>
      </c>
      <c r="G206" s="341" t="s">
        <v>88</v>
      </c>
      <c r="H206" s="341" t="s">
        <v>221</v>
      </c>
      <c r="I206" s="341" t="s">
        <v>54</v>
      </c>
      <c r="J206" s="345">
        <v>184500</v>
      </c>
      <c r="K206" s="341" t="s">
        <v>88</v>
      </c>
    </row>
    <row r="207" spans="2:11" s="341" customFormat="1" x14ac:dyDescent="0.2">
      <c r="B207" s="346" t="s">
        <v>663</v>
      </c>
      <c r="C207" s="341" t="s">
        <v>707</v>
      </c>
      <c r="D207" s="341" t="s">
        <v>624</v>
      </c>
      <c r="E207" s="341" t="s">
        <v>839</v>
      </c>
      <c r="F207" s="341" t="s">
        <v>88</v>
      </c>
      <c r="G207" s="341" t="s">
        <v>88</v>
      </c>
      <c r="H207" s="341" t="s">
        <v>221</v>
      </c>
      <c r="I207" s="341" t="s">
        <v>54</v>
      </c>
      <c r="J207" s="345">
        <v>37403164</v>
      </c>
      <c r="K207" s="341" t="s">
        <v>88</v>
      </c>
    </row>
    <row r="208" spans="2:11" s="341" customFormat="1" x14ac:dyDescent="0.2">
      <c r="B208" s="346" t="s">
        <v>663</v>
      </c>
      <c r="C208" s="341" t="s">
        <v>707</v>
      </c>
      <c r="D208" s="341" t="s">
        <v>624</v>
      </c>
      <c r="E208" s="341" t="s">
        <v>824</v>
      </c>
      <c r="F208" s="341" t="s">
        <v>88</v>
      </c>
      <c r="G208" s="341" t="s">
        <v>88</v>
      </c>
      <c r="H208" s="341" t="s">
        <v>221</v>
      </c>
      <c r="I208" s="341" t="s">
        <v>54</v>
      </c>
      <c r="J208" s="345">
        <v>500000</v>
      </c>
      <c r="K208" s="341" t="s">
        <v>88</v>
      </c>
    </row>
    <row r="209" spans="2:11" s="341" customFormat="1" x14ac:dyDescent="0.2">
      <c r="B209" s="346" t="s">
        <v>663</v>
      </c>
      <c r="C209" s="341" t="s">
        <v>707</v>
      </c>
      <c r="D209" s="341" t="s">
        <v>624</v>
      </c>
      <c r="E209" s="341" t="s">
        <v>838</v>
      </c>
      <c r="F209" s="341" t="s">
        <v>88</v>
      </c>
      <c r="G209" s="341" t="s">
        <v>88</v>
      </c>
      <c r="H209" s="341" t="s">
        <v>221</v>
      </c>
      <c r="I209" s="341" t="s">
        <v>54</v>
      </c>
      <c r="J209" s="345">
        <v>220942</v>
      </c>
      <c r="K209" s="341" t="s">
        <v>88</v>
      </c>
    </row>
    <row r="210" spans="2:11" s="341" customFormat="1" x14ac:dyDescent="0.2">
      <c r="B210" s="346" t="s">
        <v>663</v>
      </c>
      <c r="C210" s="341" t="s">
        <v>707</v>
      </c>
      <c r="D210" s="341" t="s">
        <v>624</v>
      </c>
      <c r="E210" s="341" t="s">
        <v>837</v>
      </c>
      <c r="F210" s="341" t="s">
        <v>88</v>
      </c>
      <c r="G210" s="341" t="s">
        <v>88</v>
      </c>
      <c r="H210" s="341" t="s">
        <v>221</v>
      </c>
      <c r="I210" s="341" t="s">
        <v>54</v>
      </c>
      <c r="J210" s="345">
        <v>143792</v>
      </c>
      <c r="K210" s="341" t="s">
        <v>88</v>
      </c>
    </row>
    <row r="211" spans="2:11" s="341" customFormat="1" x14ac:dyDescent="0.2">
      <c r="B211" s="346" t="s">
        <v>663</v>
      </c>
      <c r="C211" s="341" t="s">
        <v>707</v>
      </c>
      <c r="D211" s="341" t="s">
        <v>615</v>
      </c>
      <c r="E211" s="341" t="s">
        <v>852</v>
      </c>
      <c r="F211" s="341" t="s">
        <v>88</v>
      </c>
      <c r="G211" s="341" t="s">
        <v>88</v>
      </c>
      <c r="H211" s="341" t="s">
        <v>221</v>
      </c>
      <c r="I211" s="341" t="s">
        <v>54</v>
      </c>
      <c r="J211" s="345">
        <v>69997</v>
      </c>
      <c r="K211" s="341" t="s">
        <v>88</v>
      </c>
    </row>
    <row r="212" spans="2:11" s="341" customFormat="1" x14ac:dyDescent="0.2">
      <c r="B212" s="346" t="s">
        <v>663</v>
      </c>
      <c r="C212" s="341" t="s">
        <v>707</v>
      </c>
      <c r="D212" s="341" t="s">
        <v>615</v>
      </c>
      <c r="E212" s="341" t="s">
        <v>830</v>
      </c>
      <c r="F212" s="341" t="s">
        <v>88</v>
      </c>
      <c r="G212" s="341" t="s">
        <v>88</v>
      </c>
      <c r="H212" s="341" t="s">
        <v>221</v>
      </c>
      <c r="I212" s="341" t="s">
        <v>54</v>
      </c>
      <c r="J212" s="345">
        <v>254823</v>
      </c>
      <c r="K212" s="341" t="s">
        <v>88</v>
      </c>
    </row>
    <row r="213" spans="2:11" s="341" customFormat="1" x14ac:dyDescent="0.2">
      <c r="B213" s="346" t="s">
        <v>663</v>
      </c>
      <c r="C213" s="341" t="s">
        <v>707</v>
      </c>
      <c r="D213" s="341" t="s">
        <v>615</v>
      </c>
      <c r="E213" s="341" t="s">
        <v>834</v>
      </c>
      <c r="F213" s="341" t="s">
        <v>88</v>
      </c>
      <c r="G213" s="341" t="s">
        <v>88</v>
      </c>
      <c r="H213" s="341" t="s">
        <v>221</v>
      </c>
      <c r="I213" s="341" t="s">
        <v>54</v>
      </c>
      <c r="J213" s="345">
        <v>318529</v>
      </c>
      <c r="K213" s="341" t="s">
        <v>88</v>
      </c>
    </row>
    <row r="214" spans="2:11" s="341" customFormat="1" x14ac:dyDescent="0.2">
      <c r="B214" s="346" t="s">
        <v>663</v>
      </c>
      <c r="C214" s="341" t="s">
        <v>707</v>
      </c>
      <c r="D214" s="341" t="s">
        <v>615</v>
      </c>
      <c r="E214" s="341" t="s">
        <v>819</v>
      </c>
      <c r="F214" s="341" t="s">
        <v>88</v>
      </c>
      <c r="G214" s="341" t="s">
        <v>88</v>
      </c>
      <c r="H214" s="341" t="s">
        <v>221</v>
      </c>
      <c r="I214" s="341" t="s">
        <v>54</v>
      </c>
      <c r="J214" s="345">
        <v>51350</v>
      </c>
      <c r="K214" s="341" t="s">
        <v>88</v>
      </c>
    </row>
    <row r="215" spans="2:11" s="341" customFormat="1" x14ac:dyDescent="0.2">
      <c r="B215" s="346" t="s">
        <v>663</v>
      </c>
      <c r="C215" s="341" t="s">
        <v>707</v>
      </c>
      <c r="D215" s="341" t="s">
        <v>615</v>
      </c>
      <c r="E215" s="341" t="s">
        <v>829</v>
      </c>
      <c r="F215" s="341" t="s">
        <v>88</v>
      </c>
      <c r="G215" s="341" t="s">
        <v>88</v>
      </c>
      <c r="H215" s="341" t="s">
        <v>221</v>
      </c>
      <c r="I215" s="341" t="s">
        <v>54</v>
      </c>
      <c r="J215" s="345">
        <v>159265</v>
      </c>
      <c r="K215" s="341" t="s">
        <v>88</v>
      </c>
    </row>
    <row r="216" spans="2:11" s="341" customFormat="1" x14ac:dyDescent="0.2">
      <c r="B216" s="346" t="s">
        <v>663</v>
      </c>
      <c r="C216" s="341" t="s">
        <v>707</v>
      </c>
      <c r="D216" s="341" t="s">
        <v>615</v>
      </c>
      <c r="E216" s="341" t="s">
        <v>831</v>
      </c>
      <c r="F216" s="341" t="s">
        <v>88</v>
      </c>
      <c r="G216" s="341" t="s">
        <v>88</v>
      </c>
      <c r="H216" s="341" t="s">
        <v>221</v>
      </c>
      <c r="I216" s="341" t="s">
        <v>54</v>
      </c>
      <c r="J216" s="345">
        <v>115676</v>
      </c>
      <c r="K216" s="341" t="s">
        <v>88</v>
      </c>
    </row>
    <row r="217" spans="2:11" s="341" customFormat="1" x14ac:dyDescent="0.2">
      <c r="B217" s="346" t="s">
        <v>663</v>
      </c>
      <c r="C217" s="341" t="s">
        <v>707</v>
      </c>
      <c r="D217" s="341" t="s">
        <v>625</v>
      </c>
      <c r="E217" s="341" t="s">
        <v>815</v>
      </c>
      <c r="F217" s="341" t="s">
        <v>88</v>
      </c>
      <c r="G217" s="341" t="s">
        <v>88</v>
      </c>
      <c r="H217" s="341" t="s">
        <v>221</v>
      </c>
      <c r="I217" s="341" t="s">
        <v>54</v>
      </c>
      <c r="J217" s="345">
        <v>786240</v>
      </c>
      <c r="K217" s="341" t="s">
        <v>88</v>
      </c>
    </row>
    <row r="218" spans="2:11" s="341" customFormat="1" x14ac:dyDescent="0.2">
      <c r="B218" s="346" t="s">
        <v>663</v>
      </c>
      <c r="C218" s="341" t="s">
        <v>707</v>
      </c>
      <c r="D218" s="341" t="s">
        <v>626</v>
      </c>
      <c r="E218" s="341" t="s">
        <v>816</v>
      </c>
      <c r="F218" s="341" t="s">
        <v>88</v>
      </c>
      <c r="G218" s="341" t="s">
        <v>88</v>
      </c>
      <c r="H218" s="341" t="s">
        <v>221</v>
      </c>
      <c r="I218" s="341" t="s">
        <v>54</v>
      </c>
      <c r="J218" s="345">
        <v>10670497</v>
      </c>
      <c r="K218" s="341" t="s">
        <v>88</v>
      </c>
    </row>
    <row r="219" spans="2:11" s="341" customFormat="1" x14ac:dyDescent="0.2">
      <c r="B219" s="346" t="s">
        <v>663</v>
      </c>
      <c r="C219" s="341" t="s">
        <v>711</v>
      </c>
      <c r="D219" s="341" t="s">
        <v>801</v>
      </c>
      <c r="E219" s="341" t="s">
        <v>833</v>
      </c>
      <c r="F219" s="341" t="s">
        <v>62</v>
      </c>
      <c r="G219" s="341" t="s">
        <v>62</v>
      </c>
      <c r="H219" s="341" t="s">
        <v>739</v>
      </c>
      <c r="I219" s="341" t="s">
        <v>54</v>
      </c>
      <c r="J219" s="345">
        <v>78292260</v>
      </c>
      <c r="K219" s="341" t="s">
        <v>88</v>
      </c>
    </row>
    <row r="220" spans="2:11" s="341" customFormat="1" x14ac:dyDescent="0.2">
      <c r="B220" s="346" t="s">
        <v>663</v>
      </c>
      <c r="C220" s="341" t="s">
        <v>711</v>
      </c>
      <c r="D220" s="341" t="s">
        <v>801</v>
      </c>
      <c r="E220" s="341" t="s">
        <v>835</v>
      </c>
      <c r="F220" s="341" t="s">
        <v>62</v>
      </c>
      <c r="G220" s="341" t="s">
        <v>62</v>
      </c>
      <c r="H220" s="341" t="s">
        <v>739</v>
      </c>
      <c r="I220" s="341" t="s">
        <v>54</v>
      </c>
      <c r="J220" s="345">
        <v>15111900</v>
      </c>
      <c r="K220" s="341" t="s">
        <v>88</v>
      </c>
    </row>
    <row r="221" spans="2:11" s="341" customFormat="1" x14ac:dyDescent="0.2">
      <c r="B221" s="346" t="s">
        <v>663</v>
      </c>
      <c r="C221" s="341" t="s">
        <v>711</v>
      </c>
      <c r="D221" s="341" t="s">
        <v>621</v>
      </c>
      <c r="E221" s="341" t="s">
        <v>810</v>
      </c>
      <c r="F221" s="341" t="s">
        <v>62</v>
      </c>
      <c r="G221" s="341" t="s">
        <v>62</v>
      </c>
      <c r="H221" s="341" t="s">
        <v>739</v>
      </c>
      <c r="I221" s="341" t="s">
        <v>54</v>
      </c>
      <c r="J221" s="345">
        <v>136104548</v>
      </c>
      <c r="K221" s="341" t="s">
        <v>88</v>
      </c>
    </row>
    <row r="222" spans="2:11" s="341" customFormat="1" x14ac:dyDescent="0.2">
      <c r="B222" s="346" t="s">
        <v>663</v>
      </c>
      <c r="C222" s="341" t="s">
        <v>711</v>
      </c>
      <c r="D222" s="341" t="s">
        <v>624</v>
      </c>
      <c r="E222" s="341" t="s">
        <v>854</v>
      </c>
      <c r="F222" s="341" t="s">
        <v>88</v>
      </c>
      <c r="G222" s="341" t="s">
        <v>62</v>
      </c>
      <c r="H222" s="341" t="s">
        <v>739</v>
      </c>
      <c r="I222" s="341" t="s">
        <v>54</v>
      </c>
      <c r="J222" s="345">
        <v>118578499</v>
      </c>
      <c r="K222" s="341" t="s">
        <v>88</v>
      </c>
    </row>
    <row r="223" spans="2:11" s="341" customFormat="1" x14ac:dyDescent="0.2">
      <c r="B223" s="346" t="s">
        <v>663</v>
      </c>
      <c r="C223" s="341" t="s">
        <v>711</v>
      </c>
      <c r="D223" s="341" t="s">
        <v>624</v>
      </c>
      <c r="E223" s="341" t="s">
        <v>839</v>
      </c>
      <c r="F223" s="341" t="s">
        <v>88</v>
      </c>
      <c r="G223" s="341" t="s">
        <v>62</v>
      </c>
      <c r="H223" s="341" t="s">
        <v>739</v>
      </c>
      <c r="I223" s="341" t="s">
        <v>54</v>
      </c>
      <c r="J223" s="345">
        <v>186520712</v>
      </c>
      <c r="K223" s="341" t="s">
        <v>88</v>
      </c>
    </row>
    <row r="224" spans="2:11" s="341" customFormat="1" x14ac:dyDescent="0.2">
      <c r="B224" s="346" t="s">
        <v>663</v>
      </c>
      <c r="C224" s="341" t="s">
        <v>711</v>
      </c>
      <c r="D224" s="341" t="s">
        <v>624</v>
      </c>
      <c r="E224" s="341" t="s">
        <v>824</v>
      </c>
      <c r="F224" s="341" t="s">
        <v>88</v>
      </c>
      <c r="G224" s="341" t="s">
        <v>62</v>
      </c>
      <c r="H224" s="341" t="s">
        <v>739</v>
      </c>
      <c r="I224" s="341" t="s">
        <v>54</v>
      </c>
      <c r="J224" s="345">
        <v>2330765545</v>
      </c>
      <c r="K224" s="341" t="s">
        <v>88</v>
      </c>
    </row>
    <row r="225" spans="2:11" s="341" customFormat="1" x14ac:dyDescent="0.2">
      <c r="B225" s="346" t="s">
        <v>663</v>
      </c>
      <c r="C225" s="341" t="s">
        <v>711</v>
      </c>
      <c r="D225" s="341" t="s">
        <v>624</v>
      </c>
      <c r="E225" s="341" t="s">
        <v>812</v>
      </c>
      <c r="F225" s="341" t="s">
        <v>62</v>
      </c>
      <c r="G225" s="341" t="s">
        <v>62</v>
      </c>
      <c r="H225" s="341" t="s">
        <v>739</v>
      </c>
      <c r="I225" s="341" t="s">
        <v>54</v>
      </c>
      <c r="J225" s="345">
        <v>398380081</v>
      </c>
      <c r="K225" s="341" t="s">
        <v>88</v>
      </c>
    </row>
    <row r="226" spans="2:11" s="341" customFormat="1" x14ac:dyDescent="0.2">
      <c r="B226" s="346" t="s">
        <v>663</v>
      </c>
      <c r="C226" s="341" t="s">
        <v>711</v>
      </c>
      <c r="D226" s="341" t="s">
        <v>624</v>
      </c>
      <c r="E226" s="341" t="s">
        <v>837</v>
      </c>
      <c r="F226" s="341" t="s">
        <v>88</v>
      </c>
      <c r="G226" s="341" t="s">
        <v>62</v>
      </c>
      <c r="H226" s="341" t="s">
        <v>739</v>
      </c>
      <c r="I226" s="341" t="s">
        <v>54</v>
      </c>
      <c r="J226" s="345">
        <v>8750637</v>
      </c>
      <c r="K226" s="341" t="s">
        <v>88</v>
      </c>
    </row>
    <row r="227" spans="2:11" s="341" customFormat="1" x14ac:dyDescent="0.2">
      <c r="B227" s="346" t="s">
        <v>663</v>
      </c>
      <c r="C227" s="341" t="s">
        <v>711</v>
      </c>
      <c r="D227" s="341" t="s">
        <v>624</v>
      </c>
      <c r="E227" s="341" t="s">
        <v>822</v>
      </c>
      <c r="F227" s="341" t="s">
        <v>88</v>
      </c>
      <c r="G227" s="341" t="s">
        <v>62</v>
      </c>
      <c r="H227" s="341" t="s">
        <v>739</v>
      </c>
      <c r="I227" s="341" t="s">
        <v>54</v>
      </c>
      <c r="J227" s="345">
        <v>1714560</v>
      </c>
      <c r="K227" s="341" t="s">
        <v>88</v>
      </c>
    </row>
    <row r="228" spans="2:11" s="341" customFormat="1" x14ac:dyDescent="0.2">
      <c r="B228" s="346" t="s">
        <v>663</v>
      </c>
      <c r="C228" s="341" t="s">
        <v>711</v>
      </c>
      <c r="D228" s="341" t="s">
        <v>615</v>
      </c>
      <c r="E228" s="341" t="s">
        <v>852</v>
      </c>
      <c r="F228" s="341" t="s">
        <v>88</v>
      </c>
      <c r="G228" s="341" t="s">
        <v>62</v>
      </c>
      <c r="H228" s="341" t="s">
        <v>739</v>
      </c>
      <c r="I228" s="341" t="s">
        <v>54</v>
      </c>
      <c r="J228" s="345">
        <v>187755427</v>
      </c>
      <c r="K228" s="341" t="s">
        <v>88</v>
      </c>
    </row>
    <row r="229" spans="2:11" s="341" customFormat="1" x14ac:dyDescent="0.2">
      <c r="B229" s="346" t="s">
        <v>663</v>
      </c>
      <c r="C229" s="341" t="s">
        <v>711</v>
      </c>
      <c r="D229" s="341" t="s">
        <v>615</v>
      </c>
      <c r="E229" s="341" t="s">
        <v>830</v>
      </c>
      <c r="F229" s="341" t="s">
        <v>88</v>
      </c>
      <c r="G229" s="341" t="s">
        <v>62</v>
      </c>
      <c r="H229" s="341" t="s">
        <v>739</v>
      </c>
      <c r="I229" s="341" t="s">
        <v>54</v>
      </c>
      <c r="J229" s="345">
        <v>7651558</v>
      </c>
      <c r="K229" s="341" t="s">
        <v>88</v>
      </c>
    </row>
    <row r="230" spans="2:11" s="341" customFormat="1" x14ac:dyDescent="0.2">
      <c r="B230" s="346" t="s">
        <v>663</v>
      </c>
      <c r="C230" s="341" t="s">
        <v>711</v>
      </c>
      <c r="D230" s="341" t="s">
        <v>615</v>
      </c>
      <c r="E230" s="341" t="s">
        <v>834</v>
      </c>
      <c r="F230" s="341" t="s">
        <v>88</v>
      </c>
      <c r="G230" s="341" t="s">
        <v>62</v>
      </c>
      <c r="H230" s="341" t="s">
        <v>739</v>
      </c>
      <c r="I230" s="341" t="s">
        <v>54</v>
      </c>
      <c r="J230" s="345">
        <v>9564458</v>
      </c>
      <c r="K230" s="341" t="s">
        <v>88</v>
      </c>
    </row>
    <row r="231" spans="2:11" s="341" customFormat="1" x14ac:dyDescent="0.2">
      <c r="B231" s="346" t="s">
        <v>663</v>
      </c>
      <c r="C231" s="341" t="s">
        <v>711</v>
      </c>
      <c r="D231" s="341" t="s">
        <v>615</v>
      </c>
      <c r="E231" s="341" t="s">
        <v>819</v>
      </c>
      <c r="F231" s="341" t="s">
        <v>88</v>
      </c>
      <c r="G231" s="341" t="s">
        <v>62</v>
      </c>
      <c r="H231" s="341" t="s">
        <v>739</v>
      </c>
      <c r="I231" s="341" t="s">
        <v>54</v>
      </c>
      <c r="J231" s="345">
        <v>77686098</v>
      </c>
      <c r="K231" s="341" t="s">
        <v>88</v>
      </c>
    </row>
    <row r="232" spans="2:11" s="341" customFormat="1" x14ac:dyDescent="0.2">
      <c r="B232" s="346" t="s">
        <v>663</v>
      </c>
      <c r="C232" s="341" t="s">
        <v>711</v>
      </c>
      <c r="D232" s="341" t="s">
        <v>615</v>
      </c>
      <c r="E232" s="341" t="s">
        <v>829</v>
      </c>
      <c r="F232" s="341" t="s">
        <v>88</v>
      </c>
      <c r="G232" s="341" t="s">
        <v>62</v>
      </c>
      <c r="H232" s="341" t="s">
        <v>739</v>
      </c>
      <c r="I232" s="341" t="s">
        <v>54</v>
      </c>
      <c r="J232" s="345">
        <v>4782223</v>
      </c>
      <c r="K232" s="341" t="s">
        <v>88</v>
      </c>
    </row>
    <row r="233" spans="2:11" s="341" customFormat="1" x14ac:dyDescent="0.2">
      <c r="B233" s="346" t="s">
        <v>663</v>
      </c>
      <c r="C233" s="341" t="s">
        <v>711</v>
      </c>
      <c r="D233" s="341" t="s">
        <v>615</v>
      </c>
      <c r="E233" s="341" t="s">
        <v>831</v>
      </c>
      <c r="F233" s="341" t="s">
        <v>88</v>
      </c>
      <c r="G233" s="341" t="s">
        <v>62</v>
      </c>
      <c r="H233" s="341" t="s">
        <v>739</v>
      </c>
      <c r="I233" s="341" t="s">
        <v>54</v>
      </c>
      <c r="J233" s="345">
        <v>3687194</v>
      </c>
      <c r="K233" s="341" t="s">
        <v>88</v>
      </c>
    </row>
    <row r="234" spans="2:11" s="341" customFormat="1" x14ac:dyDescent="0.2">
      <c r="B234" s="346" t="s">
        <v>663</v>
      </c>
      <c r="C234" s="341" t="s">
        <v>711</v>
      </c>
      <c r="D234" s="341" t="s">
        <v>615</v>
      </c>
      <c r="E234" s="341" t="s">
        <v>846</v>
      </c>
      <c r="F234" s="341" t="s">
        <v>88</v>
      </c>
      <c r="G234" s="341" t="s">
        <v>62</v>
      </c>
      <c r="H234" s="341" t="s">
        <v>739</v>
      </c>
      <c r="I234" s="341" t="s">
        <v>54</v>
      </c>
      <c r="J234" s="345">
        <v>509041</v>
      </c>
      <c r="K234" s="341" t="s">
        <v>88</v>
      </c>
    </row>
    <row r="235" spans="2:11" s="341" customFormat="1" x14ac:dyDescent="0.2">
      <c r="B235" s="346" t="s">
        <v>663</v>
      </c>
      <c r="C235" s="341" t="s">
        <v>711</v>
      </c>
      <c r="D235" s="341" t="s">
        <v>625</v>
      </c>
      <c r="E235" s="341" t="s">
        <v>815</v>
      </c>
      <c r="F235" s="341" t="s">
        <v>88</v>
      </c>
      <c r="G235" s="341" t="s">
        <v>62</v>
      </c>
      <c r="H235" s="341" t="s">
        <v>739</v>
      </c>
      <c r="I235" s="341" t="s">
        <v>54</v>
      </c>
      <c r="J235" s="345">
        <v>46922350</v>
      </c>
      <c r="K235" s="341" t="s">
        <v>88</v>
      </c>
    </row>
    <row r="236" spans="2:11" s="341" customFormat="1" x14ac:dyDescent="0.2">
      <c r="B236" s="346" t="s">
        <v>663</v>
      </c>
      <c r="C236" s="341" t="s">
        <v>711</v>
      </c>
      <c r="D236" s="341" t="s">
        <v>626</v>
      </c>
      <c r="E236" s="341" t="s">
        <v>816</v>
      </c>
      <c r="F236" s="341" t="s">
        <v>88</v>
      </c>
      <c r="G236" s="341" t="s">
        <v>62</v>
      </c>
      <c r="H236" s="341" t="s">
        <v>739</v>
      </c>
      <c r="I236" s="341" t="s">
        <v>54</v>
      </c>
      <c r="J236" s="345">
        <v>136411674</v>
      </c>
      <c r="K236" s="341" t="s">
        <v>88</v>
      </c>
    </row>
    <row r="237" spans="2:11" s="341" customFormat="1" x14ac:dyDescent="0.2">
      <c r="B237" s="346" t="s">
        <v>663</v>
      </c>
      <c r="C237" s="341" t="s">
        <v>713</v>
      </c>
      <c r="D237" s="341" t="s">
        <v>801</v>
      </c>
      <c r="E237" s="341" t="s">
        <v>833</v>
      </c>
      <c r="F237" s="341" t="s">
        <v>62</v>
      </c>
      <c r="G237" s="341" t="s">
        <v>62</v>
      </c>
      <c r="H237" s="341" t="s">
        <v>739</v>
      </c>
      <c r="I237" s="341" t="s">
        <v>54</v>
      </c>
      <c r="J237" s="345">
        <v>455173707</v>
      </c>
      <c r="K237" s="341" t="s">
        <v>88</v>
      </c>
    </row>
    <row r="238" spans="2:11" s="341" customFormat="1" x14ac:dyDescent="0.2">
      <c r="B238" s="346" t="s">
        <v>663</v>
      </c>
      <c r="C238" s="341" t="s">
        <v>713</v>
      </c>
      <c r="D238" s="341" t="s">
        <v>621</v>
      </c>
      <c r="E238" s="341" t="s">
        <v>810</v>
      </c>
      <c r="F238" s="341" t="s">
        <v>62</v>
      </c>
      <c r="G238" s="341" t="s">
        <v>62</v>
      </c>
      <c r="H238" s="341" t="s">
        <v>739</v>
      </c>
      <c r="I238" s="341" t="s">
        <v>54</v>
      </c>
      <c r="J238" s="345">
        <v>2297673</v>
      </c>
      <c r="K238" s="341" t="s">
        <v>88</v>
      </c>
    </row>
    <row r="239" spans="2:11" s="341" customFormat="1" x14ac:dyDescent="0.2">
      <c r="B239" s="346" t="s">
        <v>663</v>
      </c>
      <c r="C239" s="341" t="s">
        <v>713</v>
      </c>
      <c r="D239" s="341" t="s">
        <v>624</v>
      </c>
      <c r="E239" s="341" t="s">
        <v>854</v>
      </c>
      <c r="F239" s="341" t="s">
        <v>88</v>
      </c>
      <c r="G239" s="341" t="s">
        <v>62</v>
      </c>
      <c r="H239" s="341" t="s">
        <v>739</v>
      </c>
      <c r="I239" s="341" t="s">
        <v>54</v>
      </c>
      <c r="J239" s="345">
        <v>72781152</v>
      </c>
      <c r="K239" s="341" t="s">
        <v>88</v>
      </c>
    </row>
    <row r="240" spans="2:11" s="341" customFormat="1" x14ac:dyDescent="0.2">
      <c r="B240" s="346" t="s">
        <v>663</v>
      </c>
      <c r="C240" s="341" t="s">
        <v>713</v>
      </c>
      <c r="D240" s="341" t="s">
        <v>624</v>
      </c>
      <c r="E240" s="341" t="s">
        <v>839</v>
      </c>
      <c r="F240" s="341" t="s">
        <v>88</v>
      </c>
      <c r="G240" s="341" t="s">
        <v>62</v>
      </c>
      <c r="H240" s="341" t="s">
        <v>739</v>
      </c>
      <c r="I240" s="341" t="s">
        <v>54</v>
      </c>
      <c r="J240" s="345">
        <v>94450583</v>
      </c>
      <c r="K240" s="341" t="s">
        <v>88</v>
      </c>
    </row>
    <row r="241" spans="2:11" s="341" customFormat="1" x14ac:dyDescent="0.2">
      <c r="B241" s="346" t="s">
        <v>663</v>
      </c>
      <c r="C241" s="341" t="s">
        <v>713</v>
      </c>
      <c r="D241" s="341" t="s">
        <v>624</v>
      </c>
      <c r="E241" s="341" t="s">
        <v>836</v>
      </c>
      <c r="F241" s="341" t="s">
        <v>88</v>
      </c>
      <c r="G241" s="341" t="s">
        <v>62</v>
      </c>
      <c r="H241" s="341" t="s">
        <v>739</v>
      </c>
      <c r="I241" s="341" t="s">
        <v>54</v>
      </c>
      <c r="J241" s="345">
        <v>603805523</v>
      </c>
      <c r="K241" s="341" t="s">
        <v>88</v>
      </c>
    </row>
    <row r="242" spans="2:11" s="341" customFormat="1" x14ac:dyDescent="0.2">
      <c r="B242" s="346" t="s">
        <v>663</v>
      </c>
      <c r="C242" s="341" t="s">
        <v>713</v>
      </c>
      <c r="D242" s="341" t="s">
        <v>624</v>
      </c>
      <c r="E242" s="341" t="s">
        <v>824</v>
      </c>
      <c r="F242" s="341" t="s">
        <v>88</v>
      </c>
      <c r="G242" s="341" t="s">
        <v>62</v>
      </c>
      <c r="H242" s="341" t="s">
        <v>739</v>
      </c>
      <c r="I242" s="341" t="s">
        <v>54</v>
      </c>
      <c r="J242" s="345">
        <v>2657021100</v>
      </c>
      <c r="K242" s="341" t="s">
        <v>88</v>
      </c>
    </row>
    <row r="243" spans="2:11" s="341" customFormat="1" x14ac:dyDescent="0.2">
      <c r="B243" s="346" t="s">
        <v>663</v>
      </c>
      <c r="C243" s="341" t="s">
        <v>713</v>
      </c>
      <c r="D243" s="341" t="s">
        <v>624</v>
      </c>
      <c r="E243" s="341" t="s">
        <v>838</v>
      </c>
      <c r="F243" s="341" t="s">
        <v>88</v>
      </c>
      <c r="G243" s="341" t="s">
        <v>62</v>
      </c>
      <c r="H243" s="341" t="s">
        <v>739</v>
      </c>
      <c r="I243" s="341" t="s">
        <v>54</v>
      </c>
      <c r="J243" s="345">
        <v>68605632</v>
      </c>
      <c r="K243" s="341" t="s">
        <v>88</v>
      </c>
    </row>
    <row r="244" spans="2:11" s="341" customFormat="1" x14ac:dyDescent="0.2">
      <c r="B244" s="346" t="s">
        <v>663</v>
      </c>
      <c r="C244" s="341" t="s">
        <v>713</v>
      </c>
      <c r="D244" s="341" t="s">
        <v>624</v>
      </c>
      <c r="E244" s="341" t="s">
        <v>837</v>
      </c>
      <c r="F244" s="341" t="s">
        <v>88</v>
      </c>
      <c r="G244" s="341" t="s">
        <v>62</v>
      </c>
      <c r="H244" s="341" t="s">
        <v>739</v>
      </c>
      <c r="I244" s="341" t="s">
        <v>54</v>
      </c>
      <c r="J244" s="345">
        <v>4311507</v>
      </c>
      <c r="K244" s="341" t="s">
        <v>88</v>
      </c>
    </row>
    <row r="245" spans="2:11" s="341" customFormat="1" x14ac:dyDescent="0.2">
      <c r="B245" s="346" t="s">
        <v>663</v>
      </c>
      <c r="C245" s="341" t="s">
        <v>713</v>
      </c>
      <c r="D245" s="341" t="s">
        <v>624</v>
      </c>
      <c r="E245" s="341" t="s">
        <v>822</v>
      </c>
      <c r="F245" s="341" t="s">
        <v>88</v>
      </c>
      <c r="G245" s="341" t="s">
        <v>62</v>
      </c>
      <c r="H245" s="341" t="s">
        <v>739</v>
      </c>
      <c r="I245" s="341" t="s">
        <v>54</v>
      </c>
      <c r="J245" s="345">
        <v>47399049</v>
      </c>
      <c r="K245" s="341" t="s">
        <v>88</v>
      </c>
    </row>
    <row r="246" spans="2:11" s="341" customFormat="1" x14ac:dyDescent="0.2">
      <c r="B246" s="346" t="s">
        <v>663</v>
      </c>
      <c r="C246" s="341" t="s">
        <v>713</v>
      </c>
      <c r="D246" s="341" t="s">
        <v>615</v>
      </c>
      <c r="E246" s="341" t="s">
        <v>852</v>
      </c>
      <c r="F246" s="341" t="s">
        <v>88</v>
      </c>
      <c r="G246" s="341" t="s">
        <v>62</v>
      </c>
      <c r="H246" s="341" t="s">
        <v>739</v>
      </c>
      <c r="I246" s="341" t="s">
        <v>54</v>
      </c>
      <c r="J246" s="345">
        <v>254245872</v>
      </c>
      <c r="K246" s="341" t="s">
        <v>88</v>
      </c>
    </row>
    <row r="247" spans="2:11" s="341" customFormat="1" x14ac:dyDescent="0.2">
      <c r="B247" s="346" t="s">
        <v>663</v>
      </c>
      <c r="C247" s="341" t="s">
        <v>713</v>
      </c>
      <c r="D247" s="341" t="s">
        <v>615</v>
      </c>
      <c r="E247" s="341" t="s">
        <v>830</v>
      </c>
      <c r="F247" s="341" t="s">
        <v>88</v>
      </c>
      <c r="G247" s="341" t="s">
        <v>62</v>
      </c>
      <c r="H247" s="341" t="s">
        <v>739</v>
      </c>
      <c r="I247" s="341" t="s">
        <v>54</v>
      </c>
      <c r="J247" s="345">
        <v>20188742</v>
      </c>
      <c r="K247" s="341" t="s">
        <v>88</v>
      </c>
    </row>
    <row r="248" spans="2:11" s="341" customFormat="1" x14ac:dyDescent="0.2">
      <c r="B248" s="346" t="s">
        <v>663</v>
      </c>
      <c r="C248" s="341" t="s">
        <v>713</v>
      </c>
      <c r="D248" s="341" t="s">
        <v>615</v>
      </c>
      <c r="E248" s="341" t="s">
        <v>834</v>
      </c>
      <c r="F248" s="341" t="s">
        <v>88</v>
      </c>
      <c r="G248" s="341" t="s">
        <v>62</v>
      </c>
      <c r="H248" s="341" t="s">
        <v>739</v>
      </c>
      <c r="I248" s="341" t="s">
        <v>54</v>
      </c>
      <c r="J248" s="345">
        <v>25235930</v>
      </c>
      <c r="K248" s="341" t="s">
        <v>88</v>
      </c>
    </row>
    <row r="249" spans="2:11" s="341" customFormat="1" x14ac:dyDescent="0.2">
      <c r="B249" s="346" t="s">
        <v>663</v>
      </c>
      <c r="C249" s="341" t="s">
        <v>713</v>
      </c>
      <c r="D249" s="341" t="s">
        <v>615</v>
      </c>
      <c r="E249" s="341" t="s">
        <v>819</v>
      </c>
      <c r="F249" s="341" t="s">
        <v>88</v>
      </c>
      <c r="G249" s="341" t="s">
        <v>62</v>
      </c>
      <c r="H249" s="341" t="s">
        <v>739</v>
      </c>
      <c r="I249" s="341" t="s">
        <v>54</v>
      </c>
      <c r="J249" s="345">
        <v>93352383</v>
      </c>
      <c r="K249" s="341" t="s">
        <v>88</v>
      </c>
    </row>
    <row r="250" spans="2:11" s="341" customFormat="1" x14ac:dyDescent="0.2">
      <c r="B250" s="346" t="s">
        <v>663</v>
      </c>
      <c r="C250" s="341" t="s">
        <v>713</v>
      </c>
      <c r="D250" s="341" t="s">
        <v>615</v>
      </c>
      <c r="E250" s="341" t="s">
        <v>829</v>
      </c>
      <c r="F250" s="341" t="s">
        <v>88</v>
      </c>
      <c r="G250" s="341" t="s">
        <v>62</v>
      </c>
      <c r="H250" s="341" t="s">
        <v>739</v>
      </c>
      <c r="I250" s="341" t="s">
        <v>54</v>
      </c>
      <c r="J250" s="345">
        <v>12617974</v>
      </c>
      <c r="K250" s="341" t="s">
        <v>88</v>
      </c>
    </row>
    <row r="251" spans="2:11" s="341" customFormat="1" x14ac:dyDescent="0.2">
      <c r="B251" s="346" t="s">
        <v>663</v>
      </c>
      <c r="C251" s="341" t="s">
        <v>713</v>
      </c>
      <c r="D251" s="341" t="s">
        <v>615</v>
      </c>
      <c r="E251" s="341" t="s">
        <v>831</v>
      </c>
      <c r="F251" s="341" t="s">
        <v>88</v>
      </c>
      <c r="G251" s="341" t="s">
        <v>62</v>
      </c>
      <c r="H251" s="341" t="s">
        <v>739</v>
      </c>
      <c r="I251" s="341" t="s">
        <v>54</v>
      </c>
      <c r="J251" s="345">
        <v>9199749</v>
      </c>
      <c r="K251" s="341" t="s">
        <v>88</v>
      </c>
    </row>
    <row r="252" spans="2:11" s="341" customFormat="1" x14ac:dyDescent="0.2">
      <c r="B252" s="346" t="s">
        <v>663</v>
      </c>
      <c r="C252" s="341" t="s">
        <v>713</v>
      </c>
      <c r="D252" s="341" t="s">
        <v>629</v>
      </c>
      <c r="E252" s="341" t="s">
        <v>851</v>
      </c>
      <c r="F252" s="341" t="s">
        <v>62</v>
      </c>
      <c r="G252" s="341" t="s">
        <v>62</v>
      </c>
      <c r="H252" s="341" t="s">
        <v>739</v>
      </c>
      <c r="I252" s="341" t="s">
        <v>54</v>
      </c>
      <c r="J252" s="345">
        <v>3576350</v>
      </c>
      <c r="K252" s="341" t="s">
        <v>88</v>
      </c>
    </row>
    <row r="253" spans="2:11" s="341" customFormat="1" x14ac:dyDescent="0.2">
      <c r="B253" s="346" t="s">
        <v>663</v>
      </c>
      <c r="C253" s="341" t="s">
        <v>713</v>
      </c>
      <c r="D253" s="341" t="s">
        <v>625</v>
      </c>
      <c r="E253" s="341" t="s">
        <v>815</v>
      </c>
      <c r="F253" s="341" t="s">
        <v>88</v>
      </c>
      <c r="G253" s="341" t="s">
        <v>62</v>
      </c>
      <c r="H253" s="341" t="s">
        <v>739</v>
      </c>
      <c r="I253" s="341" t="s">
        <v>54</v>
      </c>
      <c r="J253" s="345">
        <v>21447161</v>
      </c>
      <c r="K253" s="341" t="s">
        <v>88</v>
      </c>
    </row>
    <row r="254" spans="2:11" s="341" customFormat="1" x14ac:dyDescent="0.2">
      <c r="B254" s="346" t="s">
        <v>663</v>
      </c>
      <c r="C254" s="341" t="s">
        <v>713</v>
      </c>
      <c r="D254" s="341" t="s">
        <v>626</v>
      </c>
      <c r="E254" s="341" t="s">
        <v>816</v>
      </c>
      <c r="F254" s="341" t="s">
        <v>88</v>
      </c>
      <c r="G254" s="341" t="s">
        <v>62</v>
      </c>
      <c r="H254" s="341" t="s">
        <v>739</v>
      </c>
      <c r="I254" s="341" t="s">
        <v>54</v>
      </c>
      <c r="J254" s="345">
        <v>89437973</v>
      </c>
      <c r="K254" s="341" t="s">
        <v>88</v>
      </c>
    </row>
    <row r="255" spans="2:11" s="341" customFormat="1" x14ac:dyDescent="0.2">
      <c r="B255" s="346" t="s">
        <v>663</v>
      </c>
      <c r="C255" s="341" t="s">
        <v>713</v>
      </c>
      <c r="D255" s="341" t="s">
        <v>803</v>
      </c>
      <c r="E255" s="341" t="s">
        <v>807</v>
      </c>
      <c r="F255" s="341" t="s">
        <v>62</v>
      </c>
      <c r="G255" s="341" t="s">
        <v>62</v>
      </c>
      <c r="H255" s="341" t="s">
        <v>739</v>
      </c>
      <c r="I255" s="341" t="s">
        <v>54</v>
      </c>
      <c r="J255" s="345">
        <v>334762</v>
      </c>
      <c r="K255" s="341" t="s">
        <v>88</v>
      </c>
    </row>
    <row r="256" spans="2:11" s="341" customFormat="1" x14ac:dyDescent="0.2">
      <c r="B256" s="346" t="s">
        <v>663</v>
      </c>
      <c r="C256" s="341" t="s">
        <v>716</v>
      </c>
      <c r="D256" s="341" t="s">
        <v>801</v>
      </c>
      <c r="E256" s="341" t="s">
        <v>833</v>
      </c>
      <c r="F256" s="341" t="s">
        <v>62</v>
      </c>
      <c r="G256" s="341" t="s">
        <v>62</v>
      </c>
      <c r="H256" s="341" t="s">
        <v>734</v>
      </c>
      <c r="I256" s="341" t="s">
        <v>54</v>
      </c>
      <c r="J256" s="345">
        <v>111860653</v>
      </c>
      <c r="K256" s="341" t="s">
        <v>88</v>
      </c>
    </row>
    <row r="257" spans="2:11" s="341" customFormat="1" x14ac:dyDescent="0.2">
      <c r="B257" s="346" t="s">
        <v>663</v>
      </c>
      <c r="C257" s="341" t="s">
        <v>716</v>
      </c>
      <c r="D257" s="341" t="s">
        <v>624</v>
      </c>
      <c r="E257" s="341" t="s">
        <v>854</v>
      </c>
      <c r="F257" s="341" t="s">
        <v>88</v>
      </c>
      <c r="G257" s="341" t="s">
        <v>62</v>
      </c>
      <c r="H257" s="341" t="s">
        <v>734</v>
      </c>
      <c r="I257" s="341" t="s">
        <v>54</v>
      </c>
      <c r="J257" s="345">
        <v>246345701</v>
      </c>
      <c r="K257" s="341" t="s">
        <v>88</v>
      </c>
    </row>
    <row r="258" spans="2:11" s="341" customFormat="1" x14ac:dyDescent="0.2">
      <c r="B258" s="346" t="s">
        <v>663</v>
      </c>
      <c r="C258" s="341" t="s">
        <v>716</v>
      </c>
      <c r="D258" s="341" t="s">
        <v>624</v>
      </c>
      <c r="E258" s="341" t="s">
        <v>839</v>
      </c>
      <c r="F258" s="341" t="s">
        <v>88</v>
      </c>
      <c r="G258" s="341" t="s">
        <v>62</v>
      </c>
      <c r="H258" s="341" t="s">
        <v>734</v>
      </c>
      <c r="I258" s="341" t="s">
        <v>54</v>
      </c>
      <c r="J258" s="345">
        <v>53737803</v>
      </c>
      <c r="K258" s="341" t="s">
        <v>88</v>
      </c>
    </row>
    <row r="259" spans="2:11" s="341" customFormat="1" x14ac:dyDescent="0.2">
      <c r="B259" s="346" t="s">
        <v>663</v>
      </c>
      <c r="C259" s="341" t="s">
        <v>716</v>
      </c>
      <c r="D259" s="341" t="s">
        <v>624</v>
      </c>
      <c r="E259" s="341" t="s">
        <v>824</v>
      </c>
      <c r="F259" s="341" t="s">
        <v>88</v>
      </c>
      <c r="G259" s="341" t="s">
        <v>62</v>
      </c>
      <c r="H259" s="341" t="s">
        <v>734</v>
      </c>
      <c r="I259" s="341" t="s">
        <v>54</v>
      </c>
      <c r="J259" s="345">
        <v>161751132</v>
      </c>
      <c r="K259" s="341" t="s">
        <v>88</v>
      </c>
    </row>
    <row r="260" spans="2:11" s="341" customFormat="1" x14ac:dyDescent="0.2">
      <c r="B260" s="346" t="s">
        <v>663</v>
      </c>
      <c r="C260" s="341" t="s">
        <v>716</v>
      </c>
      <c r="D260" s="341" t="s">
        <v>624</v>
      </c>
      <c r="E260" s="341" t="s">
        <v>838</v>
      </c>
      <c r="F260" s="341" t="s">
        <v>88</v>
      </c>
      <c r="G260" s="341" t="s">
        <v>62</v>
      </c>
      <c r="H260" s="341" t="s">
        <v>734</v>
      </c>
      <c r="I260" s="341" t="s">
        <v>54</v>
      </c>
      <c r="J260" s="345">
        <v>24121956</v>
      </c>
      <c r="K260" s="341" t="s">
        <v>88</v>
      </c>
    </row>
    <row r="261" spans="2:11" s="341" customFormat="1" x14ac:dyDescent="0.2">
      <c r="B261" s="346" t="s">
        <v>663</v>
      </c>
      <c r="C261" s="341" t="s">
        <v>716</v>
      </c>
      <c r="D261" s="341" t="s">
        <v>624</v>
      </c>
      <c r="E261" s="341" t="s">
        <v>837</v>
      </c>
      <c r="F261" s="341" t="s">
        <v>88</v>
      </c>
      <c r="G261" s="341" t="s">
        <v>62</v>
      </c>
      <c r="H261" s="341" t="s">
        <v>734</v>
      </c>
      <c r="I261" s="341" t="s">
        <v>54</v>
      </c>
      <c r="J261" s="345">
        <v>1802798</v>
      </c>
      <c r="K261" s="341" t="s">
        <v>88</v>
      </c>
    </row>
    <row r="262" spans="2:11" s="341" customFormat="1" x14ac:dyDescent="0.2">
      <c r="B262" s="346" t="s">
        <v>663</v>
      </c>
      <c r="C262" s="341" t="s">
        <v>716</v>
      </c>
      <c r="D262" s="341" t="s">
        <v>624</v>
      </c>
      <c r="E262" s="341" t="s">
        <v>822</v>
      </c>
      <c r="F262" s="341" t="s">
        <v>88</v>
      </c>
      <c r="G262" s="341" t="s">
        <v>62</v>
      </c>
      <c r="H262" s="341" t="s">
        <v>734</v>
      </c>
      <c r="I262" s="341" t="s">
        <v>54</v>
      </c>
      <c r="J262" s="345">
        <v>17308853</v>
      </c>
      <c r="K262" s="341" t="s">
        <v>88</v>
      </c>
    </row>
    <row r="263" spans="2:11" s="341" customFormat="1" x14ac:dyDescent="0.2">
      <c r="B263" s="346" t="s">
        <v>663</v>
      </c>
      <c r="C263" s="341" t="s">
        <v>716</v>
      </c>
      <c r="D263" s="341" t="s">
        <v>615</v>
      </c>
      <c r="E263" s="341" t="s">
        <v>852</v>
      </c>
      <c r="F263" s="341" t="s">
        <v>88</v>
      </c>
      <c r="G263" s="341" t="s">
        <v>62</v>
      </c>
      <c r="H263" s="341" t="s">
        <v>734</v>
      </c>
      <c r="I263" s="341" t="s">
        <v>54</v>
      </c>
      <c r="J263" s="345">
        <v>32475165</v>
      </c>
      <c r="K263" s="341" t="s">
        <v>88</v>
      </c>
    </row>
    <row r="264" spans="2:11" s="341" customFormat="1" x14ac:dyDescent="0.2">
      <c r="B264" s="346" t="s">
        <v>663</v>
      </c>
      <c r="C264" s="341" t="s">
        <v>716</v>
      </c>
      <c r="D264" s="341" t="s">
        <v>615</v>
      </c>
      <c r="E264" s="341" t="s">
        <v>830</v>
      </c>
      <c r="F264" s="341" t="s">
        <v>88</v>
      </c>
      <c r="G264" s="341" t="s">
        <v>62</v>
      </c>
      <c r="H264" s="341" t="s">
        <v>734</v>
      </c>
      <c r="I264" s="341" t="s">
        <v>54</v>
      </c>
      <c r="J264" s="345">
        <v>1748592</v>
      </c>
      <c r="K264" s="341" t="s">
        <v>88</v>
      </c>
    </row>
    <row r="265" spans="2:11" s="341" customFormat="1" x14ac:dyDescent="0.2">
      <c r="B265" s="346" t="s">
        <v>663</v>
      </c>
      <c r="C265" s="341" t="s">
        <v>716</v>
      </c>
      <c r="D265" s="341" t="s">
        <v>615</v>
      </c>
      <c r="E265" s="341" t="s">
        <v>834</v>
      </c>
      <c r="F265" s="341" t="s">
        <v>88</v>
      </c>
      <c r="G265" s="341" t="s">
        <v>62</v>
      </c>
      <c r="H265" s="341" t="s">
        <v>734</v>
      </c>
      <c r="I265" s="341" t="s">
        <v>54</v>
      </c>
      <c r="J265" s="345">
        <v>2185742</v>
      </c>
      <c r="K265" s="341" t="s">
        <v>88</v>
      </c>
    </row>
    <row r="266" spans="2:11" s="341" customFormat="1" x14ac:dyDescent="0.2">
      <c r="B266" s="346" t="s">
        <v>663</v>
      </c>
      <c r="C266" s="341" t="s">
        <v>716</v>
      </c>
      <c r="D266" s="341" t="s">
        <v>615</v>
      </c>
      <c r="E266" s="341" t="s">
        <v>819</v>
      </c>
      <c r="F266" s="341" t="s">
        <v>88</v>
      </c>
      <c r="G266" s="341" t="s">
        <v>62</v>
      </c>
      <c r="H266" s="341" t="s">
        <v>734</v>
      </c>
      <c r="I266" s="341" t="s">
        <v>54</v>
      </c>
      <c r="J266" s="345">
        <v>13118940</v>
      </c>
      <c r="K266" s="341" t="s">
        <v>88</v>
      </c>
    </row>
    <row r="267" spans="2:11" s="341" customFormat="1" x14ac:dyDescent="0.2">
      <c r="B267" s="346" t="s">
        <v>663</v>
      </c>
      <c r="C267" s="341" t="s">
        <v>716</v>
      </c>
      <c r="D267" s="341" t="s">
        <v>615</v>
      </c>
      <c r="E267" s="341" t="s">
        <v>829</v>
      </c>
      <c r="F267" s="341" t="s">
        <v>88</v>
      </c>
      <c r="G267" s="341" t="s">
        <v>62</v>
      </c>
      <c r="H267" s="341" t="s">
        <v>734</v>
      </c>
      <c r="I267" s="341" t="s">
        <v>54</v>
      </c>
      <c r="J267" s="345">
        <v>1092871</v>
      </c>
      <c r="K267" s="341" t="s">
        <v>88</v>
      </c>
    </row>
    <row r="268" spans="2:11" s="341" customFormat="1" x14ac:dyDescent="0.2">
      <c r="B268" s="346" t="s">
        <v>663</v>
      </c>
      <c r="C268" s="341" t="s">
        <v>716</v>
      </c>
      <c r="D268" s="341" t="s">
        <v>615</v>
      </c>
      <c r="E268" s="341" t="s">
        <v>831</v>
      </c>
      <c r="F268" s="341" t="s">
        <v>88</v>
      </c>
      <c r="G268" s="341" t="s">
        <v>62</v>
      </c>
      <c r="H268" s="341" t="s">
        <v>734</v>
      </c>
      <c r="I268" s="341" t="s">
        <v>54</v>
      </c>
      <c r="J268" s="345">
        <v>656787</v>
      </c>
      <c r="K268" s="341" t="s">
        <v>88</v>
      </c>
    </row>
    <row r="269" spans="2:11" s="341" customFormat="1" x14ac:dyDescent="0.2">
      <c r="B269" s="346" t="s">
        <v>663</v>
      </c>
      <c r="C269" s="341" t="s">
        <v>716</v>
      </c>
      <c r="D269" s="341" t="s">
        <v>629</v>
      </c>
      <c r="E269" s="341" t="s">
        <v>851</v>
      </c>
      <c r="F269" s="341" t="s">
        <v>62</v>
      </c>
      <c r="G269" s="341" t="s">
        <v>62</v>
      </c>
      <c r="H269" s="341" t="s">
        <v>734</v>
      </c>
      <c r="I269" s="341" t="s">
        <v>54</v>
      </c>
      <c r="J269" s="345">
        <v>4551000</v>
      </c>
      <c r="K269" s="341" t="s">
        <v>88</v>
      </c>
    </row>
    <row r="270" spans="2:11" s="341" customFormat="1" x14ac:dyDescent="0.2">
      <c r="B270" s="346" t="s">
        <v>663</v>
      </c>
      <c r="C270" s="341" t="s">
        <v>716</v>
      </c>
      <c r="D270" s="341" t="s">
        <v>800</v>
      </c>
      <c r="E270" s="341" t="s">
        <v>805</v>
      </c>
      <c r="F270" s="341" t="s">
        <v>62</v>
      </c>
      <c r="G270" s="341" t="s">
        <v>62</v>
      </c>
      <c r="H270" s="341" t="s">
        <v>734</v>
      </c>
      <c r="I270" s="341" t="s">
        <v>54</v>
      </c>
      <c r="J270" s="345">
        <v>12000000</v>
      </c>
      <c r="K270" s="341" t="s">
        <v>88</v>
      </c>
    </row>
    <row r="271" spans="2:11" s="341" customFormat="1" x14ac:dyDescent="0.2">
      <c r="B271" s="346" t="s">
        <v>663</v>
      </c>
      <c r="C271" s="341" t="s">
        <v>716</v>
      </c>
      <c r="D271" s="341" t="s">
        <v>625</v>
      </c>
      <c r="E271" s="341" t="s">
        <v>815</v>
      </c>
      <c r="F271" s="341" t="s">
        <v>88</v>
      </c>
      <c r="G271" s="341" t="s">
        <v>62</v>
      </c>
      <c r="H271" s="341" t="s">
        <v>734</v>
      </c>
      <c r="I271" s="341" t="s">
        <v>54</v>
      </c>
      <c r="J271" s="345">
        <v>13418903</v>
      </c>
      <c r="K271" s="341" t="s">
        <v>88</v>
      </c>
    </row>
    <row r="272" spans="2:11" s="341" customFormat="1" x14ac:dyDescent="0.2">
      <c r="B272" s="346" t="s">
        <v>663</v>
      </c>
      <c r="C272" s="341" t="s">
        <v>716</v>
      </c>
      <c r="D272" s="341" t="s">
        <v>626</v>
      </c>
      <c r="E272" s="341" t="s">
        <v>816</v>
      </c>
      <c r="F272" s="341" t="s">
        <v>88</v>
      </c>
      <c r="G272" s="341" t="s">
        <v>62</v>
      </c>
      <c r="H272" s="341" t="s">
        <v>734</v>
      </c>
      <c r="I272" s="341" t="s">
        <v>54</v>
      </c>
      <c r="J272" s="345">
        <v>53414841</v>
      </c>
      <c r="K272" s="341" t="s">
        <v>88</v>
      </c>
    </row>
    <row r="273" spans="2:13" s="341" customFormat="1" x14ac:dyDescent="0.2">
      <c r="B273" s="346" t="s">
        <v>85</v>
      </c>
      <c r="C273" s="341" t="s">
        <v>617</v>
      </c>
      <c r="D273" s="341" t="s">
        <v>624</v>
      </c>
      <c r="E273" s="341" t="s">
        <v>854</v>
      </c>
      <c r="F273" s="341" t="s">
        <v>88</v>
      </c>
      <c r="G273" s="341" t="s">
        <v>88</v>
      </c>
      <c r="H273" s="341" t="s">
        <v>221</v>
      </c>
      <c r="I273" s="341" t="s">
        <v>54</v>
      </c>
      <c r="J273" s="345">
        <v>164280184</v>
      </c>
      <c r="K273" s="341" t="s">
        <v>88</v>
      </c>
    </row>
    <row r="274" spans="2:13" s="341" customFormat="1" x14ac:dyDescent="0.2">
      <c r="B274" s="346" t="s">
        <v>85</v>
      </c>
      <c r="C274" s="341" t="s">
        <v>617</v>
      </c>
      <c r="D274" s="341" t="s">
        <v>624</v>
      </c>
      <c r="E274" s="341" t="s">
        <v>839</v>
      </c>
      <c r="F274" s="341" t="s">
        <v>88</v>
      </c>
      <c r="G274" s="341" t="s">
        <v>88</v>
      </c>
      <c r="H274" s="341" t="s">
        <v>221</v>
      </c>
      <c r="I274" s="341" t="s">
        <v>54</v>
      </c>
      <c r="J274" s="345">
        <v>311577275</v>
      </c>
      <c r="K274" s="341" t="s">
        <v>88</v>
      </c>
    </row>
    <row r="275" spans="2:13" s="341" customFormat="1" x14ac:dyDescent="0.2">
      <c r="B275" s="346" t="s">
        <v>85</v>
      </c>
      <c r="C275" s="341" t="s">
        <v>617</v>
      </c>
      <c r="D275" s="341" t="s">
        <v>624</v>
      </c>
      <c r="E275" s="341" t="s">
        <v>823</v>
      </c>
      <c r="F275" s="341" t="s">
        <v>88</v>
      </c>
      <c r="G275" s="341" t="s">
        <v>88</v>
      </c>
      <c r="H275" s="341" t="s">
        <v>221</v>
      </c>
      <c r="I275" s="341" t="s">
        <v>54</v>
      </c>
      <c r="J275" s="345">
        <v>90661093</v>
      </c>
      <c r="K275" s="341" t="s">
        <v>88</v>
      </c>
    </row>
    <row r="276" spans="2:13" s="341" customFormat="1" x14ac:dyDescent="0.2">
      <c r="B276" s="346" t="s">
        <v>85</v>
      </c>
      <c r="C276" s="341" t="s">
        <v>617</v>
      </c>
      <c r="D276" s="341" t="s">
        <v>624</v>
      </c>
      <c r="E276" s="341" t="s">
        <v>838</v>
      </c>
      <c r="F276" s="341" t="s">
        <v>88</v>
      </c>
      <c r="G276" s="341" t="s">
        <v>88</v>
      </c>
      <c r="H276" s="341" t="s">
        <v>221</v>
      </c>
      <c r="I276" s="341" t="s">
        <v>54</v>
      </c>
      <c r="J276" s="345">
        <v>25127704</v>
      </c>
      <c r="K276" s="341" t="s">
        <v>88</v>
      </c>
    </row>
    <row r="277" spans="2:13" s="341" customFormat="1" x14ac:dyDescent="0.2">
      <c r="B277" s="346" t="s">
        <v>85</v>
      </c>
      <c r="C277" s="341" t="s">
        <v>617</v>
      </c>
      <c r="D277" s="341" t="s">
        <v>624</v>
      </c>
      <c r="E277" s="341" t="s">
        <v>837</v>
      </c>
      <c r="F277" s="341" t="s">
        <v>88</v>
      </c>
      <c r="G277" s="341" t="s">
        <v>88</v>
      </c>
      <c r="H277" s="341" t="s">
        <v>221</v>
      </c>
      <c r="I277" s="341" t="s">
        <v>54</v>
      </c>
      <c r="J277" s="345">
        <v>2454650</v>
      </c>
      <c r="K277" s="341" t="s">
        <v>88</v>
      </c>
    </row>
    <row r="278" spans="2:13" s="341" customFormat="1" x14ac:dyDescent="0.2">
      <c r="B278" s="346" t="s">
        <v>85</v>
      </c>
      <c r="C278" s="341" t="s">
        <v>617</v>
      </c>
      <c r="D278" s="341" t="s">
        <v>624</v>
      </c>
      <c r="E278" s="341" t="s">
        <v>853</v>
      </c>
      <c r="F278" s="341" t="s">
        <v>88</v>
      </c>
      <c r="G278" s="341" t="s">
        <v>88</v>
      </c>
      <c r="H278" s="341" t="s">
        <v>221</v>
      </c>
      <c r="I278" s="341" t="s">
        <v>54</v>
      </c>
      <c r="J278" s="345">
        <v>23890886</v>
      </c>
      <c r="K278" s="341" t="s">
        <v>88</v>
      </c>
    </row>
    <row r="279" spans="2:13" s="341" customFormat="1" x14ac:dyDescent="0.2">
      <c r="B279" s="346" t="s">
        <v>85</v>
      </c>
      <c r="C279" s="341" t="s">
        <v>617</v>
      </c>
      <c r="D279" s="341" t="s">
        <v>624</v>
      </c>
      <c r="E279" s="341" t="s">
        <v>822</v>
      </c>
      <c r="F279" s="341" t="s">
        <v>88</v>
      </c>
      <c r="G279" s="341" t="s">
        <v>88</v>
      </c>
      <c r="H279" s="341" t="s">
        <v>221</v>
      </c>
      <c r="I279" s="341" t="s">
        <v>54</v>
      </c>
      <c r="J279" s="345">
        <v>8642166</v>
      </c>
      <c r="K279" s="341" t="s">
        <v>88</v>
      </c>
    </row>
    <row r="280" spans="2:13" s="341" customFormat="1" x14ac:dyDescent="0.2">
      <c r="B280" s="346" t="s">
        <v>85</v>
      </c>
      <c r="C280" s="341" t="s">
        <v>617</v>
      </c>
      <c r="D280" s="341" t="s">
        <v>625</v>
      </c>
      <c r="E280" s="341" t="s">
        <v>815</v>
      </c>
      <c r="F280" s="341" t="s">
        <v>88</v>
      </c>
      <c r="G280" s="341" t="s">
        <v>88</v>
      </c>
      <c r="H280" s="341" t="s">
        <v>221</v>
      </c>
      <c r="I280" s="341" t="s">
        <v>54</v>
      </c>
      <c r="J280" s="345">
        <v>7166880</v>
      </c>
      <c r="K280" s="341" t="s">
        <v>88</v>
      </c>
    </row>
    <row r="281" spans="2:13" s="341" customFormat="1" x14ac:dyDescent="0.2">
      <c r="B281" s="346" t="s">
        <v>85</v>
      </c>
      <c r="C281" s="341" t="s">
        <v>617</v>
      </c>
      <c r="D281" s="341" t="s">
        <v>626</v>
      </c>
      <c r="E281" s="341" t="s">
        <v>816</v>
      </c>
      <c r="F281" s="341" t="s">
        <v>88</v>
      </c>
      <c r="G281" s="341" t="s">
        <v>88</v>
      </c>
      <c r="H281" s="341" t="s">
        <v>221</v>
      </c>
      <c r="I281" s="341" t="s">
        <v>54</v>
      </c>
      <c r="J281" s="345">
        <v>66456983</v>
      </c>
      <c r="K281" s="341" t="s">
        <v>88</v>
      </c>
    </row>
    <row r="282" spans="2:13" s="341" customFormat="1" x14ac:dyDescent="0.2">
      <c r="B282" s="346" t="s">
        <v>85</v>
      </c>
      <c r="C282" s="341" t="s">
        <v>644</v>
      </c>
      <c r="D282" s="341" t="s">
        <v>617</v>
      </c>
      <c r="E282" s="341" t="s">
        <v>798</v>
      </c>
      <c r="F282" s="341" t="s">
        <v>62</v>
      </c>
      <c r="G282" s="341" t="s">
        <v>62</v>
      </c>
      <c r="H282" s="341" t="s">
        <v>740</v>
      </c>
      <c r="I282" s="341" t="s">
        <v>54</v>
      </c>
      <c r="J282" s="345">
        <v>5850000</v>
      </c>
      <c r="K282" s="341" t="s">
        <v>88</v>
      </c>
      <c r="L282" s="345"/>
    </row>
    <row r="283" spans="2:13" s="341" customFormat="1" x14ac:dyDescent="0.2">
      <c r="B283" s="346" t="s">
        <v>85</v>
      </c>
      <c r="C283" s="341" t="s">
        <v>644</v>
      </c>
      <c r="D283" s="341" t="s">
        <v>617</v>
      </c>
      <c r="E283" s="341" t="s">
        <v>843</v>
      </c>
      <c r="F283" s="341" t="s">
        <v>62</v>
      </c>
      <c r="G283" s="341" t="s">
        <v>62</v>
      </c>
      <c r="H283" s="341" t="s">
        <v>740</v>
      </c>
      <c r="I283" s="341" t="s">
        <v>54</v>
      </c>
      <c r="J283" s="345">
        <v>198304406</v>
      </c>
      <c r="K283" s="341" t="s">
        <v>88</v>
      </c>
      <c r="L283" s="345">
        <v>1201845</v>
      </c>
      <c r="M283" s="341" t="s">
        <v>506</v>
      </c>
    </row>
    <row r="284" spans="2:13" s="341" customFormat="1" x14ac:dyDescent="0.2">
      <c r="B284" s="346" t="s">
        <v>85</v>
      </c>
      <c r="C284" s="341" t="s">
        <v>644</v>
      </c>
      <c r="D284" s="341" t="s">
        <v>621</v>
      </c>
      <c r="E284" s="341" t="s">
        <v>841</v>
      </c>
      <c r="F284" s="341" t="s">
        <v>62</v>
      </c>
      <c r="G284" s="341" t="s">
        <v>62</v>
      </c>
      <c r="H284" s="341" t="s">
        <v>740</v>
      </c>
      <c r="I284" s="341" t="s">
        <v>54</v>
      </c>
      <c r="J284" s="345">
        <v>307818398</v>
      </c>
      <c r="K284" s="341" t="s">
        <v>88</v>
      </c>
      <c r="L284" s="341">
        <v>1865562</v>
      </c>
      <c r="M284" s="341" t="s">
        <v>506</v>
      </c>
    </row>
    <row r="285" spans="2:13" s="341" customFormat="1" x14ac:dyDescent="0.2">
      <c r="B285" s="346" t="s">
        <v>85</v>
      </c>
      <c r="C285" s="341" t="s">
        <v>644</v>
      </c>
      <c r="D285" s="341" t="s">
        <v>624</v>
      </c>
      <c r="E285" s="341" t="s">
        <v>839</v>
      </c>
      <c r="F285" s="341" t="s">
        <v>88</v>
      </c>
      <c r="G285" s="341" t="s">
        <v>62</v>
      </c>
      <c r="H285" s="341" t="s">
        <v>740</v>
      </c>
      <c r="I285" s="341" t="s">
        <v>54</v>
      </c>
      <c r="J285" s="345">
        <v>115896429</v>
      </c>
      <c r="K285" s="341" t="s">
        <v>88</v>
      </c>
    </row>
    <row r="286" spans="2:13" s="341" customFormat="1" x14ac:dyDescent="0.2">
      <c r="B286" s="346" t="s">
        <v>85</v>
      </c>
      <c r="C286" s="341" t="s">
        <v>644</v>
      </c>
      <c r="D286" s="341" t="s">
        <v>624</v>
      </c>
      <c r="E286" s="341" t="s">
        <v>836</v>
      </c>
      <c r="F286" s="341" t="s">
        <v>88</v>
      </c>
      <c r="G286" s="341" t="s">
        <v>62</v>
      </c>
      <c r="H286" s="341" t="s">
        <v>740</v>
      </c>
      <c r="I286" s="341" t="s">
        <v>54</v>
      </c>
      <c r="J286" s="345">
        <v>12307776</v>
      </c>
      <c r="K286" s="341" t="s">
        <v>88</v>
      </c>
    </row>
    <row r="287" spans="2:13" s="341" customFormat="1" x14ac:dyDescent="0.2">
      <c r="B287" s="346" t="s">
        <v>85</v>
      </c>
      <c r="C287" s="341" t="s">
        <v>644</v>
      </c>
      <c r="D287" s="341" t="s">
        <v>624</v>
      </c>
      <c r="E287" s="341" t="s">
        <v>837</v>
      </c>
      <c r="F287" s="341" t="s">
        <v>88</v>
      </c>
      <c r="G287" s="341" t="s">
        <v>62</v>
      </c>
      <c r="H287" s="341" t="s">
        <v>740</v>
      </c>
      <c r="I287" s="341" t="s">
        <v>54</v>
      </c>
      <c r="J287" s="345">
        <v>433441</v>
      </c>
      <c r="K287" s="341" t="s">
        <v>88</v>
      </c>
    </row>
    <row r="288" spans="2:13" s="341" customFormat="1" x14ac:dyDescent="0.2">
      <c r="B288" s="346" t="s">
        <v>85</v>
      </c>
      <c r="C288" s="341" t="s">
        <v>644</v>
      </c>
      <c r="D288" s="341" t="s">
        <v>615</v>
      </c>
      <c r="E288" s="341" t="s">
        <v>830</v>
      </c>
      <c r="F288" s="341" t="s">
        <v>88</v>
      </c>
      <c r="G288" s="341" t="s">
        <v>62</v>
      </c>
      <c r="H288" s="341" t="s">
        <v>740</v>
      </c>
      <c r="I288" s="341" t="s">
        <v>54</v>
      </c>
      <c r="J288" s="345">
        <v>328371</v>
      </c>
      <c r="K288" s="341" t="s">
        <v>88</v>
      </c>
    </row>
    <row r="289" spans="2:11" s="341" customFormat="1" x14ac:dyDescent="0.2">
      <c r="B289" s="346" t="s">
        <v>85</v>
      </c>
      <c r="C289" s="341" t="s">
        <v>644</v>
      </c>
      <c r="D289" s="341" t="s">
        <v>615</v>
      </c>
      <c r="E289" s="341" t="s">
        <v>834</v>
      </c>
      <c r="F289" s="341" t="s">
        <v>88</v>
      </c>
      <c r="G289" s="341" t="s">
        <v>62</v>
      </c>
      <c r="H289" s="341" t="s">
        <v>740</v>
      </c>
      <c r="I289" s="341" t="s">
        <v>54</v>
      </c>
      <c r="J289" s="345">
        <v>410463</v>
      </c>
      <c r="K289" s="341" t="s">
        <v>88</v>
      </c>
    </row>
    <row r="290" spans="2:11" s="341" customFormat="1" x14ac:dyDescent="0.2">
      <c r="B290" s="346" t="s">
        <v>85</v>
      </c>
      <c r="C290" s="341" t="s">
        <v>644</v>
      </c>
      <c r="D290" s="341" t="s">
        <v>615</v>
      </c>
      <c r="E290" s="341" t="s">
        <v>829</v>
      </c>
      <c r="F290" s="341" t="s">
        <v>88</v>
      </c>
      <c r="G290" s="341" t="s">
        <v>62</v>
      </c>
      <c r="H290" s="341" t="s">
        <v>740</v>
      </c>
      <c r="I290" s="341" t="s">
        <v>54</v>
      </c>
      <c r="J290" s="345">
        <v>205232</v>
      </c>
      <c r="K290" s="341" t="s">
        <v>88</v>
      </c>
    </row>
    <row r="291" spans="2:11" s="341" customFormat="1" x14ac:dyDescent="0.2">
      <c r="B291" s="346" t="s">
        <v>85</v>
      </c>
      <c r="C291" s="341" t="s">
        <v>644</v>
      </c>
      <c r="D291" s="341" t="s">
        <v>615</v>
      </c>
      <c r="E291" s="341" t="s">
        <v>831</v>
      </c>
      <c r="F291" s="341" t="s">
        <v>88</v>
      </c>
      <c r="G291" s="341" t="s">
        <v>62</v>
      </c>
      <c r="H291" s="341" t="s">
        <v>740</v>
      </c>
      <c r="I291" s="341" t="s">
        <v>54</v>
      </c>
      <c r="J291" s="345">
        <v>110695</v>
      </c>
      <c r="K291" s="341" t="s">
        <v>88</v>
      </c>
    </row>
    <row r="292" spans="2:11" s="341" customFormat="1" x14ac:dyDescent="0.2">
      <c r="B292" s="346" t="s">
        <v>85</v>
      </c>
      <c r="C292" s="341" t="s">
        <v>644</v>
      </c>
      <c r="D292" s="341" t="s">
        <v>625</v>
      </c>
      <c r="E292" s="341" t="s">
        <v>815</v>
      </c>
      <c r="F292" s="341" t="s">
        <v>88</v>
      </c>
      <c r="G292" s="341" t="s">
        <v>62</v>
      </c>
      <c r="H292" s="341" t="s">
        <v>740</v>
      </c>
      <c r="I292" s="341" t="s">
        <v>54</v>
      </c>
      <c r="J292" s="345">
        <v>12750040</v>
      </c>
      <c r="K292" s="341" t="s">
        <v>88</v>
      </c>
    </row>
    <row r="293" spans="2:11" s="341" customFormat="1" x14ac:dyDescent="0.2">
      <c r="B293" s="346" t="s">
        <v>85</v>
      </c>
      <c r="C293" s="341" t="s">
        <v>644</v>
      </c>
      <c r="D293" s="341" t="s">
        <v>626</v>
      </c>
      <c r="E293" s="341" t="s">
        <v>816</v>
      </c>
      <c r="F293" s="341" t="s">
        <v>88</v>
      </c>
      <c r="G293" s="341" t="s">
        <v>62</v>
      </c>
      <c r="H293" s="341" t="s">
        <v>740</v>
      </c>
      <c r="I293" s="341" t="s">
        <v>54</v>
      </c>
      <c r="J293" s="345">
        <v>37000000</v>
      </c>
      <c r="K293" s="341" t="s">
        <v>88</v>
      </c>
    </row>
    <row r="294" spans="2:11" s="341" customFormat="1" x14ac:dyDescent="0.2">
      <c r="B294" s="346" t="s">
        <v>85</v>
      </c>
      <c r="C294" s="341" t="s">
        <v>646</v>
      </c>
      <c r="D294" s="341" t="s">
        <v>624</v>
      </c>
      <c r="E294" s="341" t="s">
        <v>839</v>
      </c>
      <c r="F294" s="341" t="s">
        <v>88</v>
      </c>
      <c r="G294" s="341" t="s">
        <v>88</v>
      </c>
      <c r="H294" s="341" t="s">
        <v>221</v>
      </c>
      <c r="I294" s="341" t="s">
        <v>54</v>
      </c>
      <c r="J294" s="345">
        <v>224440682</v>
      </c>
      <c r="K294" s="341" t="s">
        <v>88</v>
      </c>
    </row>
    <row r="295" spans="2:11" s="341" customFormat="1" x14ac:dyDescent="0.2">
      <c r="B295" s="346" t="s">
        <v>85</v>
      </c>
      <c r="C295" s="341" t="s">
        <v>646</v>
      </c>
      <c r="D295" s="341" t="s">
        <v>624</v>
      </c>
      <c r="E295" s="341" t="s">
        <v>836</v>
      </c>
      <c r="F295" s="341" t="s">
        <v>88</v>
      </c>
      <c r="G295" s="341" t="s">
        <v>88</v>
      </c>
      <c r="H295" s="341" t="s">
        <v>221</v>
      </c>
      <c r="I295" s="341" t="s">
        <v>54</v>
      </c>
      <c r="J295" s="345">
        <v>3000000</v>
      </c>
      <c r="K295" s="341" t="s">
        <v>88</v>
      </c>
    </row>
    <row r="296" spans="2:11" s="341" customFormat="1" x14ac:dyDescent="0.2">
      <c r="B296" s="346" t="s">
        <v>85</v>
      </c>
      <c r="C296" s="341" t="s">
        <v>646</v>
      </c>
      <c r="D296" s="341" t="s">
        <v>624</v>
      </c>
      <c r="E296" s="341" t="s">
        <v>838</v>
      </c>
      <c r="F296" s="341" t="s">
        <v>88</v>
      </c>
      <c r="G296" s="341" t="s">
        <v>88</v>
      </c>
      <c r="H296" s="341" t="s">
        <v>221</v>
      </c>
      <c r="I296" s="341" t="s">
        <v>54</v>
      </c>
      <c r="J296" s="345">
        <v>22621476</v>
      </c>
      <c r="K296" s="341" t="s">
        <v>88</v>
      </c>
    </row>
    <row r="297" spans="2:11" s="341" customFormat="1" x14ac:dyDescent="0.2">
      <c r="B297" s="346" t="s">
        <v>85</v>
      </c>
      <c r="C297" s="341" t="s">
        <v>646</v>
      </c>
      <c r="D297" s="341" t="s">
        <v>624</v>
      </c>
      <c r="E297" s="341" t="s">
        <v>837</v>
      </c>
      <c r="F297" s="341" t="s">
        <v>88</v>
      </c>
      <c r="G297" s="341" t="s">
        <v>88</v>
      </c>
      <c r="H297" s="341" t="s">
        <v>221</v>
      </c>
      <c r="I297" s="341" t="s">
        <v>54</v>
      </c>
      <c r="J297" s="345">
        <v>313446</v>
      </c>
      <c r="K297" s="341" t="s">
        <v>88</v>
      </c>
    </row>
    <row r="298" spans="2:11" s="341" customFormat="1" x14ac:dyDescent="0.2">
      <c r="B298" s="346" t="s">
        <v>85</v>
      </c>
      <c r="C298" s="341" t="s">
        <v>646</v>
      </c>
      <c r="D298" s="341" t="s">
        <v>615</v>
      </c>
      <c r="E298" s="341" t="s">
        <v>830</v>
      </c>
      <c r="F298" s="341" t="s">
        <v>88</v>
      </c>
      <c r="G298" s="341" t="s">
        <v>88</v>
      </c>
      <c r="H298" s="341" t="s">
        <v>221</v>
      </c>
      <c r="I298" s="341" t="s">
        <v>54</v>
      </c>
      <c r="J298" s="345">
        <v>40466</v>
      </c>
      <c r="K298" s="341" t="s">
        <v>88</v>
      </c>
    </row>
    <row r="299" spans="2:11" s="341" customFormat="1" x14ac:dyDescent="0.2">
      <c r="B299" s="346" t="s">
        <v>85</v>
      </c>
      <c r="C299" s="341" t="s">
        <v>646</v>
      </c>
      <c r="D299" s="341" t="s">
        <v>615</v>
      </c>
      <c r="E299" s="341" t="s">
        <v>834</v>
      </c>
      <c r="F299" s="341" t="s">
        <v>88</v>
      </c>
      <c r="G299" s="341" t="s">
        <v>88</v>
      </c>
      <c r="H299" s="341" t="s">
        <v>221</v>
      </c>
      <c r="I299" s="341" t="s">
        <v>54</v>
      </c>
      <c r="J299" s="345">
        <v>50583</v>
      </c>
      <c r="K299" s="341" t="s">
        <v>88</v>
      </c>
    </row>
    <row r="300" spans="2:11" s="341" customFormat="1" x14ac:dyDescent="0.2">
      <c r="B300" s="346" t="s">
        <v>85</v>
      </c>
      <c r="C300" s="341" t="s">
        <v>646</v>
      </c>
      <c r="D300" s="341" t="s">
        <v>615</v>
      </c>
      <c r="E300" s="341" t="s">
        <v>829</v>
      </c>
      <c r="F300" s="341" t="s">
        <v>88</v>
      </c>
      <c r="G300" s="341" t="s">
        <v>88</v>
      </c>
      <c r="H300" s="341" t="s">
        <v>221</v>
      </c>
      <c r="I300" s="341" t="s">
        <v>54</v>
      </c>
      <c r="J300" s="345">
        <v>25292</v>
      </c>
      <c r="K300" s="341" t="s">
        <v>88</v>
      </c>
    </row>
    <row r="301" spans="2:11" s="341" customFormat="1" x14ac:dyDescent="0.2">
      <c r="B301" s="346" t="s">
        <v>85</v>
      </c>
      <c r="C301" s="341" t="s">
        <v>646</v>
      </c>
      <c r="D301" s="341" t="s">
        <v>625</v>
      </c>
      <c r="E301" s="341" t="s">
        <v>815</v>
      </c>
      <c r="F301" s="341" t="s">
        <v>88</v>
      </c>
      <c r="G301" s="341" t="s">
        <v>88</v>
      </c>
      <c r="H301" s="341" t="s">
        <v>221</v>
      </c>
      <c r="I301" s="341" t="s">
        <v>54</v>
      </c>
      <c r="J301" s="345">
        <v>294840</v>
      </c>
      <c r="K301" s="341" t="s">
        <v>88</v>
      </c>
    </row>
    <row r="302" spans="2:11" s="341" customFormat="1" x14ac:dyDescent="0.2">
      <c r="B302" s="346" t="s">
        <v>85</v>
      </c>
      <c r="C302" s="341" t="s">
        <v>646</v>
      </c>
      <c r="D302" s="341" t="s">
        <v>626</v>
      </c>
      <c r="E302" s="341" t="s">
        <v>816</v>
      </c>
      <c r="F302" s="341" t="s">
        <v>88</v>
      </c>
      <c r="G302" s="341" t="s">
        <v>88</v>
      </c>
      <c r="H302" s="341" t="s">
        <v>221</v>
      </c>
      <c r="I302" s="341" t="s">
        <v>54</v>
      </c>
      <c r="J302" s="345">
        <v>4490155</v>
      </c>
      <c r="K302" s="341" t="s">
        <v>88</v>
      </c>
    </row>
    <row r="303" spans="2:11" s="341" customFormat="1" x14ac:dyDescent="0.2">
      <c r="B303" s="346" t="s">
        <v>85</v>
      </c>
      <c r="C303" s="341" t="s">
        <v>649</v>
      </c>
      <c r="D303" s="341" t="s">
        <v>624</v>
      </c>
      <c r="E303" s="341" t="s">
        <v>839</v>
      </c>
      <c r="F303" s="341" t="s">
        <v>88</v>
      </c>
      <c r="G303" s="341" t="s">
        <v>88</v>
      </c>
      <c r="H303" s="341" t="s">
        <v>221</v>
      </c>
      <c r="I303" s="341" t="s">
        <v>54</v>
      </c>
      <c r="J303" s="345">
        <v>281272165</v>
      </c>
      <c r="K303" s="341" t="s">
        <v>88</v>
      </c>
    </row>
    <row r="304" spans="2:11" s="341" customFormat="1" x14ac:dyDescent="0.2">
      <c r="B304" s="346" t="s">
        <v>85</v>
      </c>
      <c r="C304" s="341" t="s">
        <v>649</v>
      </c>
      <c r="D304" s="341" t="s">
        <v>624</v>
      </c>
      <c r="E304" s="341" t="s">
        <v>836</v>
      </c>
      <c r="F304" s="341" t="s">
        <v>88</v>
      </c>
      <c r="G304" s="341" t="s">
        <v>88</v>
      </c>
      <c r="H304" s="341" t="s">
        <v>221</v>
      </c>
      <c r="I304" s="341" t="s">
        <v>54</v>
      </c>
      <c r="J304" s="345">
        <v>5205520445</v>
      </c>
      <c r="K304" s="341" t="s">
        <v>88</v>
      </c>
    </row>
    <row r="305" spans="2:11" s="341" customFormat="1" x14ac:dyDescent="0.2">
      <c r="B305" s="346" t="s">
        <v>85</v>
      </c>
      <c r="C305" s="341" t="s">
        <v>649</v>
      </c>
      <c r="D305" s="341" t="s">
        <v>624</v>
      </c>
      <c r="E305" s="341" t="s">
        <v>838</v>
      </c>
      <c r="F305" s="341" t="s">
        <v>88</v>
      </c>
      <c r="G305" s="341" t="s">
        <v>88</v>
      </c>
      <c r="H305" s="341" t="s">
        <v>221</v>
      </c>
      <c r="I305" s="341" t="s">
        <v>54</v>
      </c>
      <c r="J305" s="345">
        <v>30996026</v>
      </c>
      <c r="K305" s="341" t="s">
        <v>88</v>
      </c>
    </row>
    <row r="306" spans="2:11" s="341" customFormat="1" x14ac:dyDescent="0.2">
      <c r="B306" s="346" t="s">
        <v>85</v>
      </c>
      <c r="C306" s="341" t="s">
        <v>649</v>
      </c>
      <c r="D306" s="341" t="s">
        <v>624</v>
      </c>
      <c r="E306" s="341" t="s">
        <v>837</v>
      </c>
      <c r="F306" s="341" t="s">
        <v>88</v>
      </c>
      <c r="G306" s="341" t="s">
        <v>88</v>
      </c>
      <c r="H306" s="341" t="s">
        <v>221</v>
      </c>
      <c r="I306" s="341" t="s">
        <v>54</v>
      </c>
      <c r="J306" s="345">
        <v>76579</v>
      </c>
      <c r="K306" s="341" t="s">
        <v>88</v>
      </c>
    </row>
    <row r="307" spans="2:11" s="341" customFormat="1" x14ac:dyDescent="0.2">
      <c r="B307" s="346" t="s">
        <v>85</v>
      </c>
      <c r="C307" s="341" t="s">
        <v>649</v>
      </c>
      <c r="D307" s="341" t="s">
        <v>615</v>
      </c>
      <c r="E307" s="341" t="s">
        <v>830</v>
      </c>
      <c r="F307" s="341" t="s">
        <v>88</v>
      </c>
      <c r="G307" s="341" t="s">
        <v>88</v>
      </c>
      <c r="H307" s="341" t="s">
        <v>221</v>
      </c>
      <c r="I307" s="341" t="s">
        <v>54</v>
      </c>
      <c r="J307" s="345">
        <v>629112</v>
      </c>
      <c r="K307" s="341" t="s">
        <v>88</v>
      </c>
    </row>
    <row r="308" spans="2:11" s="341" customFormat="1" x14ac:dyDescent="0.2">
      <c r="B308" s="346" t="s">
        <v>85</v>
      </c>
      <c r="C308" s="341" t="s">
        <v>649</v>
      </c>
      <c r="D308" s="341" t="s">
        <v>615</v>
      </c>
      <c r="E308" s="341" t="s">
        <v>834</v>
      </c>
      <c r="F308" s="341" t="s">
        <v>88</v>
      </c>
      <c r="G308" s="341" t="s">
        <v>88</v>
      </c>
      <c r="H308" s="341" t="s">
        <v>221</v>
      </c>
      <c r="I308" s="341" t="s">
        <v>54</v>
      </c>
      <c r="J308" s="345">
        <v>778636</v>
      </c>
      <c r="K308" s="341" t="s">
        <v>88</v>
      </c>
    </row>
    <row r="309" spans="2:11" s="341" customFormat="1" x14ac:dyDescent="0.2">
      <c r="B309" s="346" t="s">
        <v>85</v>
      </c>
      <c r="C309" s="341" t="s">
        <v>649</v>
      </c>
      <c r="D309" s="341" t="s">
        <v>615</v>
      </c>
      <c r="E309" s="341" t="s">
        <v>829</v>
      </c>
      <c r="F309" s="341" t="s">
        <v>88</v>
      </c>
      <c r="G309" s="341" t="s">
        <v>88</v>
      </c>
      <c r="H309" s="341" t="s">
        <v>221</v>
      </c>
      <c r="I309" s="341" t="s">
        <v>54</v>
      </c>
      <c r="J309" s="345">
        <v>393194</v>
      </c>
      <c r="K309" s="341" t="s">
        <v>88</v>
      </c>
    </row>
    <row r="310" spans="2:11" s="341" customFormat="1" x14ac:dyDescent="0.2">
      <c r="B310" s="346" t="s">
        <v>85</v>
      </c>
      <c r="C310" s="341" t="s">
        <v>649</v>
      </c>
      <c r="D310" s="341" t="s">
        <v>625</v>
      </c>
      <c r="E310" s="341" t="s">
        <v>815</v>
      </c>
      <c r="F310" s="341" t="s">
        <v>88</v>
      </c>
      <c r="G310" s="341" t="s">
        <v>88</v>
      </c>
      <c r="H310" s="341" t="s">
        <v>221</v>
      </c>
      <c r="I310" s="341" t="s">
        <v>54</v>
      </c>
      <c r="J310" s="345">
        <v>136080</v>
      </c>
      <c r="K310" s="341" t="s">
        <v>88</v>
      </c>
    </row>
    <row r="311" spans="2:11" s="341" customFormat="1" x14ac:dyDescent="0.2">
      <c r="B311" s="346" t="s">
        <v>85</v>
      </c>
      <c r="C311" s="341" t="s">
        <v>649</v>
      </c>
      <c r="D311" s="341" t="s">
        <v>626</v>
      </c>
      <c r="E311" s="341" t="s">
        <v>816</v>
      </c>
      <c r="F311" s="341" t="s">
        <v>88</v>
      </c>
      <c r="G311" s="341" t="s">
        <v>88</v>
      </c>
      <c r="H311" s="341" t="s">
        <v>221</v>
      </c>
      <c r="I311" s="341" t="s">
        <v>54</v>
      </c>
      <c r="J311" s="345">
        <v>2073600</v>
      </c>
      <c r="K311" s="341" t="s">
        <v>88</v>
      </c>
    </row>
    <row r="312" spans="2:11" s="341" customFormat="1" x14ac:dyDescent="0.2">
      <c r="B312" s="346" t="s">
        <v>85</v>
      </c>
      <c r="C312" s="341" t="s">
        <v>653</v>
      </c>
      <c r="D312" s="341" t="s">
        <v>617</v>
      </c>
      <c r="E312" s="341" t="s">
        <v>798</v>
      </c>
      <c r="F312" s="341" t="s">
        <v>62</v>
      </c>
      <c r="G312" s="341" t="s">
        <v>88</v>
      </c>
      <c r="H312" s="341" t="s">
        <v>221</v>
      </c>
      <c r="I312" s="341" t="s">
        <v>54</v>
      </c>
      <c r="J312" s="345">
        <v>235670145</v>
      </c>
      <c r="K312" s="341" t="s">
        <v>88</v>
      </c>
    </row>
    <row r="313" spans="2:11" s="341" customFormat="1" x14ac:dyDescent="0.2">
      <c r="B313" s="346" t="s">
        <v>85</v>
      </c>
      <c r="C313" s="341" t="s">
        <v>653</v>
      </c>
      <c r="D313" s="341" t="s">
        <v>625</v>
      </c>
      <c r="E313" s="341" t="s">
        <v>815</v>
      </c>
      <c r="F313" s="341" t="s">
        <v>88</v>
      </c>
      <c r="G313" s="341" t="s">
        <v>88</v>
      </c>
      <c r="H313" s="341" t="s">
        <v>221</v>
      </c>
      <c r="I313" s="341" t="s">
        <v>54</v>
      </c>
      <c r="J313" s="345">
        <v>181440</v>
      </c>
      <c r="K313" s="341" t="s">
        <v>88</v>
      </c>
    </row>
    <row r="314" spans="2:11" s="341" customFormat="1" x14ac:dyDescent="0.2">
      <c r="B314" s="346" t="s">
        <v>85</v>
      </c>
      <c r="C314" s="341" t="s">
        <v>654</v>
      </c>
      <c r="D314" s="341" t="s">
        <v>617</v>
      </c>
      <c r="E314" s="341" t="s">
        <v>797</v>
      </c>
      <c r="F314" s="341" t="s">
        <v>62</v>
      </c>
      <c r="G314" s="341" t="s">
        <v>88</v>
      </c>
      <c r="H314" s="341" t="s">
        <v>221</v>
      </c>
      <c r="I314" s="341" t="s">
        <v>54</v>
      </c>
      <c r="J314" s="345">
        <v>861588472</v>
      </c>
      <c r="K314" s="341" t="s">
        <v>88</v>
      </c>
    </row>
    <row r="315" spans="2:11" s="341" customFormat="1" x14ac:dyDescent="0.2">
      <c r="B315" s="346" t="s">
        <v>85</v>
      </c>
      <c r="C315" s="341" t="s">
        <v>654</v>
      </c>
      <c r="D315" s="341" t="s">
        <v>621</v>
      </c>
      <c r="E315" s="341" t="s">
        <v>809</v>
      </c>
      <c r="F315" s="341" t="s">
        <v>62</v>
      </c>
      <c r="G315" s="341" t="s">
        <v>88</v>
      </c>
      <c r="H315" s="341" t="s">
        <v>221</v>
      </c>
      <c r="I315" s="341" t="s">
        <v>54</v>
      </c>
      <c r="J315" s="345">
        <v>5911088178</v>
      </c>
      <c r="K315" s="341" t="s">
        <v>88</v>
      </c>
    </row>
    <row r="316" spans="2:11" s="341" customFormat="1" x14ac:dyDescent="0.2">
      <c r="B316" s="346" t="s">
        <v>85</v>
      </c>
      <c r="C316" s="341" t="s">
        <v>654</v>
      </c>
      <c r="D316" s="341" t="s">
        <v>624</v>
      </c>
      <c r="E316" s="341" t="s">
        <v>839</v>
      </c>
      <c r="F316" s="341" t="s">
        <v>88</v>
      </c>
      <c r="G316" s="341" t="s">
        <v>88</v>
      </c>
      <c r="H316" s="341" t="s">
        <v>221</v>
      </c>
      <c r="I316" s="341" t="s">
        <v>54</v>
      </c>
      <c r="J316" s="345">
        <v>290036021</v>
      </c>
      <c r="K316" s="341" t="s">
        <v>88</v>
      </c>
    </row>
    <row r="317" spans="2:11" s="341" customFormat="1" x14ac:dyDescent="0.2">
      <c r="B317" s="346" t="s">
        <v>85</v>
      </c>
      <c r="C317" s="341" t="s">
        <v>654</v>
      </c>
      <c r="D317" s="341" t="s">
        <v>624</v>
      </c>
      <c r="E317" s="341" t="s">
        <v>838</v>
      </c>
      <c r="F317" s="341" t="s">
        <v>88</v>
      </c>
      <c r="G317" s="341" t="s">
        <v>88</v>
      </c>
      <c r="H317" s="341" t="s">
        <v>221</v>
      </c>
      <c r="I317" s="341" t="s">
        <v>54</v>
      </c>
      <c r="J317" s="345">
        <v>2082297112</v>
      </c>
      <c r="K317" s="341" t="s">
        <v>88</v>
      </c>
    </row>
    <row r="318" spans="2:11" s="341" customFormat="1" x14ac:dyDescent="0.2">
      <c r="B318" s="346" t="s">
        <v>85</v>
      </c>
      <c r="C318" s="341" t="s">
        <v>654</v>
      </c>
      <c r="D318" s="341" t="s">
        <v>624</v>
      </c>
      <c r="E318" s="341" t="s">
        <v>837</v>
      </c>
      <c r="F318" s="341" t="s">
        <v>88</v>
      </c>
      <c r="G318" s="341" t="s">
        <v>88</v>
      </c>
      <c r="H318" s="341" t="s">
        <v>221</v>
      </c>
      <c r="I318" s="341" t="s">
        <v>54</v>
      </c>
      <c r="J318" s="345">
        <v>1257000</v>
      </c>
      <c r="K318" s="341" t="s">
        <v>88</v>
      </c>
    </row>
    <row r="319" spans="2:11" s="341" customFormat="1" x14ac:dyDescent="0.2">
      <c r="B319" s="346" t="s">
        <v>85</v>
      </c>
      <c r="C319" s="341" t="s">
        <v>654</v>
      </c>
      <c r="D319" s="341" t="s">
        <v>615</v>
      </c>
      <c r="E319" s="341" t="s">
        <v>852</v>
      </c>
      <c r="F319" s="341" t="s">
        <v>88</v>
      </c>
      <c r="G319" s="341" t="s">
        <v>88</v>
      </c>
      <c r="H319" s="341" t="s">
        <v>221</v>
      </c>
      <c r="I319" s="341" t="s">
        <v>54</v>
      </c>
      <c r="J319" s="345">
        <v>46926297</v>
      </c>
      <c r="K319" s="341" t="s">
        <v>88</v>
      </c>
    </row>
    <row r="320" spans="2:11" s="341" customFormat="1" x14ac:dyDescent="0.2">
      <c r="B320" s="346" t="s">
        <v>85</v>
      </c>
      <c r="C320" s="341" t="s">
        <v>654</v>
      </c>
      <c r="D320" s="341" t="s">
        <v>615</v>
      </c>
      <c r="E320" s="341" t="s">
        <v>830</v>
      </c>
      <c r="F320" s="341" t="s">
        <v>88</v>
      </c>
      <c r="G320" s="341" t="s">
        <v>88</v>
      </c>
      <c r="H320" s="341" t="s">
        <v>221</v>
      </c>
      <c r="I320" s="341" t="s">
        <v>54</v>
      </c>
      <c r="J320" s="345">
        <v>21939861</v>
      </c>
      <c r="K320" s="341" t="s">
        <v>88</v>
      </c>
    </row>
    <row r="321" spans="2:11" s="341" customFormat="1" x14ac:dyDescent="0.2">
      <c r="B321" s="346" t="s">
        <v>85</v>
      </c>
      <c r="C321" s="341" t="s">
        <v>654</v>
      </c>
      <c r="D321" s="341" t="s">
        <v>615</v>
      </c>
      <c r="E321" s="341" t="s">
        <v>834</v>
      </c>
      <c r="F321" s="341" t="s">
        <v>88</v>
      </c>
      <c r="G321" s="341" t="s">
        <v>88</v>
      </c>
      <c r="H321" s="341" t="s">
        <v>221</v>
      </c>
      <c r="I321" s="341" t="s">
        <v>54</v>
      </c>
      <c r="J321" s="345">
        <v>27421128</v>
      </c>
      <c r="K321" s="341" t="s">
        <v>88</v>
      </c>
    </row>
    <row r="322" spans="2:11" s="341" customFormat="1" x14ac:dyDescent="0.2">
      <c r="B322" s="346" t="s">
        <v>85</v>
      </c>
      <c r="C322" s="341" t="s">
        <v>654</v>
      </c>
      <c r="D322" s="341" t="s">
        <v>615</v>
      </c>
      <c r="E322" s="341" t="s">
        <v>819</v>
      </c>
      <c r="F322" s="341" t="s">
        <v>88</v>
      </c>
      <c r="G322" s="341" t="s">
        <v>88</v>
      </c>
      <c r="H322" s="341" t="s">
        <v>221</v>
      </c>
      <c r="I322" s="341" t="s">
        <v>54</v>
      </c>
      <c r="J322" s="345">
        <v>18959883</v>
      </c>
      <c r="K322" s="341" t="s">
        <v>88</v>
      </c>
    </row>
    <row r="323" spans="2:11" s="341" customFormat="1" x14ac:dyDescent="0.2">
      <c r="B323" s="346" t="s">
        <v>85</v>
      </c>
      <c r="C323" s="341" t="s">
        <v>654</v>
      </c>
      <c r="D323" s="341" t="s">
        <v>615</v>
      </c>
      <c r="E323" s="341" t="s">
        <v>829</v>
      </c>
      <c r="F323" s="341" t="s">
        <v>88</v>
      </c>
      <c r="G323" s="341" t="s">
        <v>88</v>
      </c>
      <c r="H323" s="341" t="s">
        <v>221</v>
      </c>
      <c r="I323" s="341" t="s">
        <v>54</v>
      </c>
      <c r="J323" s="345">
        <v>13712413</v>
      </c>
      <c r="K323" s="341" t="s">
        <v>88</v>
      </c>
    </row>
    <row r="324" spans="2:11" s="341" customFormat="1" x14ac:dyDescent="0.2">
      <c r="B324" s="346" t="s">
        <v>85</v>
      </c>
      <c r="C324" s="341" t="s">
        <v>654</v>
      </c>
      <c r="D324" s="341" t="s">
        <v>615</v>
      </c>
      <c r="E324" s="341" t="s">
        <v>831</v>
      </c>
      <c r="F324" s="341" t="s">
        <v>88</v>
      </c>
      <c r="G324" s="341" t="s">
        <v>88</v>
      </c>
      <c r="H324" s="341" t="s">
        <v>221</v>
      </c>
      <c r="I324" s="341" t="s">
        <v>54</v>
      </c>
      <c r="J324" s="345">
        <v>582762</v>
      </c>
      <c r="K324" s="341" t="s">
        <v>88</v>
      </c>
    </row>
    <row r="325" spans="2:11" s="341" customFormat="1" x14ac:dyDescent="0.2">
      <c r="B325" s="346" t="s">
        <v>85</v>
      </c>
      <c r="C325" s="341" t="s">
        <v>654</v>
      </c>
      <c r="D325" s="341" t="s">
        <v>625</v>
      </c>
      <c r="E325" s="341" t="s">
        <v>815</v>
      </c>
      <c r="F325" s="341" t="s">
        <v>88</v>
      </c>
      <c r="G325" s="341" t="s">
        <v>88</v>
      </c>
      <c r="H325" s="341" t="s">
        <v>221</v>
      </c>
      <c r="I325" s="341" t="s">
        <v>54</v>
      </c>
      <c r="J325" s="345">
        <v>848988</v>
      </c>
      <c r="K325" s="341" t="s">
        <v>88</v>
      </c>
    </row>
    <row r="326" spans="2:11" s="341" customFormat="1" x14ac:dyDescent="0.2">
      <c r="B326" s="346" t="s">
        <v>85</v>
      </c>
      <c r="C326" s="341" t="s">
        <v>654</v>
      </c>
      <c r="D326" s="341" t="s">
        <v>626</v>
      </c>
      <c r="E326" s="341" t="s">
        <v>816</v>
      </c>
      <c r="F326" s="341" t="s">
        <v>88</v>
      </c>
      <c r="G326" s="341" t="s">
        <v>88</v>
      </c>
      <c r="H326" s="341" t="s">
        <v>221</v>
      </c>
      <c r="I326" s="341" t="s">
        <v>54</v>
      </c>
      <c r="J326" s="345">
        <v>10800000</v>
      </c>
      <c r="K326" s="341" t="s">
        <v>88</v>
      </c>
    </row>
    <row r="327" spans="2:11" s="341" customFormat="1" x14ac:dyDescent="0.2">
      <c r="B327" s="346" t="s">
        <v>85</v>
      </c>
      <c r="C327" s="341" t="s">
        <v>656</v>
      </c>
      <c r="D327" s="341" t="s">
        <v>617</v>
      </c>
      <c r="E327" s="341" t="s">
        <v>797</v>
      </c>
      <c r="F327" s="341" t="s">
        <v>62</v>
      </c>
      <c r="G327" s="341" t="s">
        <v>88</v>
      </c>
      <c r="H327" s="341" t="s">
        <v>221</v>
      </c>
      <c r="I327" s="341" t="s">
        <v>54</v>
      </c>
      <c r="J327" s="345">
        <v>19882008</v>
      </c>
      <c r="K327" s="341" t="s">
        <v>88</v>
      </c>
    </row>
    <row r="328" spans="2:11" s="341" customFormat="1" x14ac:dyDescent="0.2">
      <c r="B328" s="346" t="s">
        <v>85</v>
      </c>
      <c r="C328" s="341" t="s">
        <v>656</v>
      </c>
      <c r="D328" s="341" t="s">
        <v>617</v>
      </c>
      <c r="E328" s="341" t="s">
        <v>798</v>
      </c>
      <c r="F328" s="341" t="s">
        <v>62</v>
      </c>
      <c r="G328" s="341" t="s">
        <v>88</v>
      </c>
      <c r="H328" s="341" t="s">
        <v>221</v>
      </c>
      <c r="I328" s="341" t="s">
        <v>54</v>
      </c>
      <c r="J328" s="345">
        <v>478013505</v>
      </c>
      <c r="K328" s="341" t="s">
        <v>88</v>
      </c>
    </row>
    <row r="329" spans="2:11" s="341" customFormat="1" x14ac:dyDescent="0.2">
      <c r="B329" s="346" t="s">
        <v>85</v>
      </c>
      <c r="C329" s="341" t="s">
        <v>656</v>
      </c>
      <c r="D329" s="341" t="s">
        <v>624</v>
      </c>
      <c r="E329" s="341" t="s">
        <v>839</v>
      </c>
      <c r="F329" s="341" t="s">
        <v>88</v>
      </c>
      <c r="G329" s="341" t="s">
        <v>88</v>
      </c>
      <c r="H329" s="341" t="s">
        <v>221</v>
      </c>
      <c r="I329" s="341" t="s">
        <v>54</v>
      </c>
      <c r="J329" s="345">
        <v>976281744</v>
      </c>
      <c r="K329" s="341" t="s">
        <v>88</v>
      </c>
    </row>
    <row r="330" spans="2:11" s="341" customFormat="1" x14ac:dyDescent="0.2">
      <c r="B330" s="346" t="s">
        <v>85</v>
      </c>
      <c r="C330" s="341" t="s">
        <v>656</v>
      </c>
      <c r="D330" s="341" t="s">
        <v>624</v>
      </c>
      <c r="E330" s="341" t="s">
        <v>838</v>
      </c>
      <c r="F330" s="341" t="s">
        <v>88</v>
      </c>
      <c r="G330" s="341" t="s">
        <v>88</v>
      </c>
      <c r="H330" s="341" t="s">
        <v>221</v>
      </c>
      <c r="I330" s="341" t="s">
        <v>54</v>
      </c>
      <c r="J330" s="345">
        <v>1204597165</v>
      </c>
      <c r="K330" s="341" t="s">
        <v>88</v>
      </c>
    </row>
    <row r="331" spans="2:11" s="341" customFormat="1" x14ac:dyDescent="0.2">
      <c r="B331" s="346" t="s">
        <v>85</v>
      </c>
      <c r="C331" s="341" t="s">
        <v>656</v>
      </c>
      <c r="D331" s="341" t="s">
        <v>624</v>
      </c>
      <c r="E331" s="341" t="s">
        <v>837</v>
      </c>
      <c r="F331" s="341" t="s">
        <v>88</v>
      </c>
      <c r="G331" s="341" t="s">
        <v>88</v>
      </c>
      <c r="H331" s="341" t="s">
        <v>221</v>
      </c>
      <c r="I331" s="341" t="s">
        <v>54</v>
      </c>
      <c r="J331" s="345">
        <v>11776852</v>
      </c>
      <c r="K331" s="341" t="s">
        <v>88</v>
      </c>
    </row>
    <row r="332" spans="2:11" s="341" customFormat="1" x14ac:dyDescent="0.2">
      <c r="B332" s="346" t="s">
        <v>85</v>
      </c>
      <c r="C332" s="341" t="s">
        <v>656</v>
      </c>
      <c r="D332" s="341" t="s">
        <v>615</v>
      </c>
      <c r="E332" s="341" t="s">
        <v>852</v>
      </c>
      <c r="F332" s="341" t="s">
        <v>88</v>
      </c>
      <c r="G332" s="341" t="s">
        <v>88</v>
      </c>
      <c r="H332" s="341" t="s">
        <v>221</v>
      </c>
      <c r="I332" s="341" t="s">
        <v>54</v>
      </c>
      <c r="J332" s="345">
        <v>134932</v>
      </c>
      <c r="K332" s="341" t="s">
        <v>88</v>
      </c>
    </row>
    <row r="333" spans="2:11" s="341" customFormat="1" x14ac:dyDescent="0.2">
      <c r="B333" s="346" t="s">
        <v>85</v>
      </c>
      <c r="C333" s="341" t="s">
        <v>656</v>
      </c>
      <c r="D333" s="341" t="s">
        <v>615</v>
      </c>
      <c r="E333" s="341" t="s">
        <v>830</v>
      </c>
      <c r="F333" s="341" t="s">
        <v>88</v>
      </c>
      <c r="G333" s="341" t="s">
        <v>88</v>
      </c>
      <c r="H333" s="341" t="s">
        <v>221</v>
      </c>
      <c r="I333" s="341" t="s">
        <v>54</v>
      </c>
      <c r="J333" s="345">
        <v>48459962</v>
      </c>
      <c r="K333" s="341" t="s">
        <v>88</v>
      </c>
    </row>
    <row r="334" spans="2:11" s="341" customFormat="1" x14ac:dyDescent="0.2">
      <c r="B334" s="346" t="s">
        <v>85</v>
      </c>
      <c r="C334" s="341" t="s">
        <v>656</v>
      </c>
      <c r="D334" s="341" t="s">
        <v>615</v>
      </c>
      <c r="E334" s="341" t="s">
        <v>834</v>
      </c>
      <c r="F334" s="341" t="s">
        <v>88</v>
      </c>
      <c r="G334" s="341" t="s">
        <v>88</v>
      </c>
      <c r="H334" s="341" t="s">
        <v>221</v>
      </c>
      <c r="I334" s="341" t="s">
        <v>54</v>
      </c>
      <c r="J334" s="345">
        <v>60574948</v>
      </c>
      <c r="K334" s="341" t="s">
        <v>88</v>
      </c>
    </row>
    <row r="335" spans="2:11" s="341" customFormat="1" x14ac:dyDescent="0.2">
      <c r="B335" s="346" t="s">
        <v>85</v>
      </c>
      <c r="C335" s="341" t="s">
        <v>656</v>
      </c>
      <c r="D335" s="341" t="s">
        <v>615</v>
      </c>
      <c r="E335" s="341" t="s">
        <v>819</v>
      </c>
      <c r="F335" s="341" t="s">
        <v>88</v>
      </c>
      <c r="G335" s="341" t="s">
        <v>88</v>
      </c>
      <c r="H335" s="341" t="s">
        <v>221</v>
      </c>
      <c r="I335" s="341" t="s">
        <v>54</v>
      </c>
      <c r="J335" s="345">
        <v>35360</v>
      </c>
      <c r="K335" s="341" t="s">
        <v>88</v>
      </c>
    </row>
    <row r="336" spans="2:11" s="341" customFormat="1" x14ac:dyDescent="0.2">
      <c r="B336" s="346" t="s">
        <v>85</v>
      </c>
      <c r="C336" s="341" t="s">
        <v>656</v>
      </c>
      <c r="D336" s="341" t="s">
        <v>615</v>
      </c>
      <c r="E336" s="341" t="s">
        <v>829</v>
      </c>
      <c r="F336" s="341" t="s">
        <v>88</v>
      </c>
      <c r="G336" s="341" t="s">
        <v>88</v>
      </c>
      <c r="H336" s="341" t="s">
        <v>221</v>
      </c>
      <c r="I336" s="341" t="s">
        <v>54</v>
      </c>
      <c r="J336" s="345">
        <v>30287473</v>
      </c>
      <c r="K336" s="341" t="s">
        <v>88</v>
      </c>
    </row>
    <row r="337" spans="2:35" s="341" customFormat="1" x14ac:dyDescent="0.2">
      <c r="B337" s="346" t="s">
        <v>85</v>
      </c>
      <c r="C337" s="341" t="s">
        <v>656</v>
      </c>
      <c r="D337" s="341" t="s">
        <v>625</v>
      </c>
      <c r="E337" s="341" t="s">
        <v>815</v>
      </c>
      <c r="F337" s="341" t="s">
        <v>88</v>
      </c>
      <c r="G337" s="341" t="s">
        <v>88</v>
      </c>
      <c r="H337" s="341" t="s">
        <v>221</v>
      </c>
      <c r="I337" s="341" t="s">
        <v>54</v>
      </c>
      <c r="J337" s="345">
        <v>1738800</v>
      </c>
      <c r="K337" s="341" t="s">
        <v>88</v>
      </c>
    </row>
    <row r="338" spans="2:35" s="341" customFormat="1" x14ac:dyDescent="0.2">
      <c r="B338" s="346" t="s">
        <v>85</v>
      </c>
      <c r="C338" s="341" t="s">
        <v>656</v>
      </c>
      <c r="D338" s="341" t="s">
        <v>626</v>
      </c>
      <c r="E338" s="341" t="s">
        <v>816</v>
      </c>
      <c r="F338" s="341" t="s">
        <v>88</v>
      </c>
      <c r="G338" s="341" t="s">
        <v>88</v>
      </c>
      <c r="H338" s="341" t="s">
        <v>221</v>
      </c>
      <c r="I338" s="341" t="s">
        <v>54</v>
      </c>
      <c r="J338" s="345">
        <v>26496000</v>
      </c>
      <c r="K338" s="341" t="s">
        <v>88</v>
      </c>
    </row>
    <row r="339" spans="2:35" s="341" customFormat="1" x14ac:dyDescent="0.2">
      <c r="B339" s="346" t="s">
        <v>85</v>
      </c>
      <c r="C339" s="341" t="s">
        <v>659</v>
      </c>
      <c r="D339" s="341" t="s">
        <v>617</v>
      </c>
      <c r="E339" s="341" t="s">
        <v>798</v>
      </c>
      <c r="F339" s="341" t="s">
        <v>62</v>
      </c>
      <c r="G339" s="341" t="s">
        <v>88</v>
      </c>
      <c r="H339" s="341" t="s">
        <v>221</v>
      </c>
      <c r="I339" s="341" t="s">
        <v>54</v>
      </c>
      <c r="J339" s="345">
        <v>114200000</v>
      </c>
      <c r="K339" s="341" t="s">
        <v>88</v>
      </c>
    </row>
    <row r="340" spans="2:35" s="341" customFormat="1" x14ac:dyDescent="0.2">
      <c r="B340" s="346" t="s">
        <v>85</v>
      </c>
      <c r="C340" s="341" t="s">
        <v>659</v>
      </c>
      <c r="D340" s="341" t="s">
        <v>617</v>
      </c>
      <c r="E340" s="341" t="s">
        <v>827</v>
      </c>
      <c r="F340" s="341" t="s">
        <v>62</v>
      </c>
      <c r="G340" s="341" t="s">
        <v>88</v>
      </c>
      <c r="H340" s="341" t="s">
        <v>221</v>
      </c>
      <c r="I340" s="341" t="s">
        <v>54</v>
      </c>
      <c r="J340" s="345">
        <v>62416065</v>
      </c>
      <c r="K340" s="341" t="s">
        <v>88</v>
      </c>
    </row>
    <row r="341" spans="2:35" s="341" customFormat="1" x14ac:dyDescent="0.2">
      <c r="B341" s="346" t="s">
        <v>85</v>
      </c>
      <c r="C341" s="341" t="s">
        <v>659</v>
      </c>
      <c r="D341" s="341" t="s">
        <v>624</v>
      </c>
      <c r="E341" s="341" t="s">
        <v>839</v>
      </c>
      <c r="F341" s="341" t="s">
        <v>88</v>
      </c>
      <c r="G341" s="341" t="s">
        <v>88</v>
      </c>
      <c r="H341" s="341" t="s">
        <v>221</v>
      </c>
      <c r="I341" s="341" t="s">
        <v>54</v>
      </c>
      <c r="J341" s="345">
        <v>465488405</v>
      </c>
      <c r="K341" s="341" t="s">
        <v>88</v>
      </c>
    </row>
    <row r="342" spans="2:35" s="341" customFormat="1" x14ac:dyDescent="0.2">
      <c r="B342" s="346" t="s">
        <v>85</v>
      </c>
      <c r="C342" s="341" t="s">
        <v>659</v>
      </c>
      <c r="D342" s="341" t="s">
        <v>624</v>
      </c>
      <c r="E342" s="341" t="s">
        <v>836</v>
      </c>
      <c r="F342" s="341" t="s">
        <v>88</v>
      </c>
      <c r="G342" s="341" t="s">
        <v>88</v>
      </c>
      <c r="H342" s="341" t="s">
        <v>221</v>
      </c>
      <c r="I342" s="341" t="s">
        <v>54</v>
      </c>
      <c r="J342" s="345">
        <v>983581807</v>
      </c>
      <c r="K342" s="341" t="s">
        <v>88</v>
      </c>
    </row>
    <row r="343" spans="2:35" s="341" customFormat="1" x14ac:dyDescent="0.2">
      <c r="B343" s="346" t="s">
        <v>85</v>
      </c>
      <c r="C343" s="341" t="s">
        <v>659</v>
      </c>
      <c r="D343" s="341" t="s">
        <v>624</v>
      </c>
      <c r="E343" s="341" t="s">
        <v>838</v>
      </c>
      <c r="F343" s="341" t="s">
        <v>88</v>
      </c>
      <c r="G343" s="341" t="s">
        <v>88</v>
      </c>
      <c r="H343" s="341" t="s">
        <v>221</v>
      </c>
      <c r="I343" s="341" t="s">
        <v>54</v>
      </c>
      <c r="J343" s="345">
        <v>1578955157</v>
      </c>
      <c r="K343" s="341" t="s">
        <v>88</v>
      </c>
    </row>
    <row r="344" spans="2:35" s="341" customFormat="1" x14ac:dyDescent="0.2">
      <c r="B344" s="346" t="s">
        <v>85</v>
      </c>
      <c r="C344" s="341" t="s">
        <v>659</v>
      </c>
      <c r="D344" s="341" t="s">
        <v>625</v>
      </c>
      <c r="E344" s="341" t="s">
        <v>815</v>
      </c>
      <c r="F344" s="341" t="s">
        <v>88</v>
      </c>
      <c r="G344" s="341" t="s">
        <v>88</v>
      </c>
      <c r="H344" s="341" t="s">
        <v>221</v>
      </c>
      <c r="I344" s="341" t="s">
        <v>54</v>
      </c>
      <c r="J344" s="345">
        <v>325080</v>
      </c>
      <c r="K344" s="341" t="s">
        <v>88</v>
      </c>
    </row>
    <row r="345" spans="2:35" s="341" customFormat="1" x14ac:dyDescent="0.2">
      <c r="B345" s="346" t="s">
        <v>85</v>
      </c>
      <c r="C345" s="341" t="s">
        <v>659</v>
      </c>
      <c r="D345" s="341" t="s">
        <v>626</v>
      </c>
      <c r="E345" s="341" t="s">
        <v>816</v>
      </c>
      <c r="F345" s="341" t="s">
        <v>88</v>
      </c>
      <c r="G345" s="341" t="s">
        <v>88</v>
      </c>
      <c r="H345" s="341" t="s">
        <v>221</v>
      </c>
      <c r="I345" s="341" t="s">
        <v>54</v>
      </c>
      <c r="J345" s="345">
        <v>6796800</v>
      </c>
      <c r="K345" s="341" t="s">
        <v>88</v>
      </c>
    </row>
    <row r="346" spans="2:35" s="93" customFormat="1" x14ac:dyDescent="0.15">
      <c r="B346" s="102" t="e">
        <f>VLOOKUP(C346,[1]!Companies[#Data],3,FALSE)</f>
        <v>#REF!</v>
      </c>
      <c r="C346" s="102" t="s">
        <v>718</v>
      </c>
      <c r="D346" s="441"/>
      <c r="E346" s="441"/>
      <c r="F346" s="441"/>
      <c r="G346" s="441"/>
      <c r="H346" s="102"/>
      <c r="I346" s="441"/>
      <c r="J346" s="448"/>
      <c r="K346" s="441"/>
      <c r="L346" s="441"/>
      <c r="M346" s="441"/>
      <c r="N346" s="441"/>
      <c r="O346" s="441" t="s">
        <v>554</v>
      </c>
      <c r="P346" s="441"/>
      <c r="Q346" s="441"/>
      <c r="R346" s="441"/>
      <c r="S346" s="446"/>
      <c r="T346" s="446"/>
      <c r="U346" s="446"/>
      <c r="V346" s="446"/>
      <c r="W346" s="446"/>
      <c r="X346" s="446"/>
      <c r="Y346" s="446"/>
      <c r="Z346" s="446"/>
      <c r="AA346" s="446"/>
      <c r="AB346" s="446"/>
      <c r="AC346" s="446"/>
      <c r="AD346" s="446"/>
      <c r="AE346" s="446"/>
      <c r="AF346" s="446"/>
      <c r="AG346" s="446"/>
      <c r="AH346" s="446"/>
      <c r="AI346" s="446"/>
    </row>
    <row r="347" spans="2:35" s="93" customFormat="1" ht="15" thickBot="1" x14ac:dyDescent="0.2">
      <c r="B347" s="441"/>
      <c r="C347" s="441"/>
      <c r="D347" s="441"/>
      <c r="E347" s="441"/>
      <c r="F347" s="441"/>
      <c r="G347" s="449"/>
      <c r="H347" s="441"/>
      <c r="I347" s="441"/>
      <c r="J347" s="441"/>
      <c r="K347" s="441"/>
      <c r="L347" s="441"/>
      <c r="M347" s="441"/>
      <c r="N347" s="441"/>
      <c r="O347" s="441"/>
      <c r="P347" s="441"/>
      <c r="Q347" s="441"/>
      <c r="R347" s="446"/>
      <c r="S347" s="446"/>
      <c r="T347" s="446"/>
      <c r="U347" s="446"/>
      <c r="V347" s="446"/>
      <c r="W347" s="446"/>
      <c r="X347" s="446"/>
      <c r="Y347" s="446"/>
      <c r="Z347" s="446"/>
      <c r="AA347" s="446"/>
      <c r="AB347" s="446"/>
      <c r="AC347" s="446"/>
      <c r="AD347" s="446"/>
      <c r="AE347" s="446"/>
      <c r="AF347" s="446"/>
      <c r="AG347" s="446"/>
      <c r="AH347" s="446"/>
      <c r="AI347" s="441"/>
    </row>
    <row r="348" spans="2:35" s="93" customFormat="1" ht="15" thickBot="1" x14ac:dyDescent="0.2">
      <c r="B348" s="441"/>
      <c r="C348" s="441"/>
      <c r="D348" s="441"/>
      <c r="E348" s="441"/>
      <c r="F348" s="441"/>
      <c r="G348" s="449"/>
      <c r="H348" s="123" t="s">
        <v>857</v>
      </c>
      <c r="I348" s="120"/>
      <c r="J348" s="104">
        <f>SUMIF(Table10[Devise de déclaration],"USD",Table10[Valeur des revenus])+(IFERROR(SUMIF(Table10[Devise de déclaration],"&lt;&gt;USD",Table10[Valeur des revenus])/'À propos de'!E45,0))</f>
        <v>264030874.41365695</v>
      </c>
      <c r="K348" s="441"/>
      <c r="L348" s="441"/>
      <c r="M348" s="441"/>
      <c r="N348" s="441"/>
      <c r="O348" s="441"/>
      <c r="P348" s="441"/>
      <c r="Q348" s="441"/>
      <c r="R348" s="446"/>
      <c r="S348" s="446"/>
      <c r="T348" s="446"/>
      <c r="U348" s="446"/>
      <c r="V348" s="446"/>
      <c r="W348" s="446"/>
      <c r="X348" s="446"/>
      <c r="Y348" s="446"/>
      <c r="Z348" s="446"/>
      <c r="AA348" s="446"/>
      <c r="AB348" s="446"/>
      <c r="AC348" s="446"/>
      <c r="AD348" s="446"/>
      <c r="AE348" s="446"/>
      <c r="AF348" s="446"/>
      <c r="AG348" s="446"/>
      <c r="AH348" s="446"/>
      <c r="AI348" s="441"/>
    </row>
    <row r="349" spans="2:35" s="93" customFormat="1" ht="15" thickBot="1" x14ac:dyDescent="0.2">
      <c r="B349" s="441"/>
      <c r="C349" s="441"/>
      <c r="D349" s="441"/>
      <c r="E349" s="441"/>
      <c r="F349" s="441"/>
      <c r="G349" s="449"/>
      <c r="H349" s="122"/>
      <c r="I349" s="122"/>
      <c r="J349" s="121"/>
      <c r="K349" s="441"/>
      <c r="L349" s="441"/>
      <c r="M349" s="441"/>
      <c r="N349" s="441"/>
      <c r="O349" s="441"/>
      <c r="P349" s="441"/>
      <c r="Q349" s="441"/>
      <c r="R349" s="446"/>
      <c r="S349" s="446"/>
      <c r="T349" s="446"/>
      <c r="U349" s="446"/>
      <c r="V349" s="446"/>
      <c r="W349" s="446"/>
      <c r="X349" s="446"/>
      <c r="Y349" s="446"/>
      <c r="Z349" s="446"/>
      <c r="AA349" s="446"/>
      <c r="AB349" s="446"/>
      <c r="AC349" s="446"/>
      <c r="AD349" s="446"/>
      <c r="AE349" s="446"/>
      <c r="AF349" s="446"/>
      <c r="AG349" s="446"/>
      <c r="AH349" s="446"/>
      <c r="AI349" s="441"/>
    </row>
    <row r="350" spans="2:35" s="93" customFormat="1" ht="17" thickBot="1" x14ac:dyDescent="0.25">
      <c r="B350" s="441"/>
      <c r="C350" s="441"/>
      <c r="D350" s="441"/>
      <c r="E350" s="441"/>
      <c r="F350" s="441"/>
      <c r="G350" s="449"/>
      <c r="H350" s="103" t="str">
        <f>"Total en "&amp;'À propos de'!E44</f>
        <v>Total en XOF</v>
      </c>
      <c r="I350" s="120"/>
      <c r="J350" s="104">
        <f>J348*'À propos de'!$E$45</f>
        <v>155128699953</v>
      </c>
      <c r="K350" s="441"/>
      <c r="L350" s="441"/>
      <c r="M350" s="441"/>
      <c r="N350" s="441"/>
      <c r="O350" s="441"/>
      <c r="P350" s="441"/>
      <c r="Q350" s="441"/>
      <c r="R350" s="446"/>
      <c r="S350" s="446"/>
      <c r="T350" s="446"/>
      <c r="U350" s="446"/>
      <c r="V350" s="446"/>
      <c r="W350" s="446"/>
      <c r="X350" s="446"/>
      <c r="Y350" s="446"/>
      <c r="Z350" s="446"/>
      <c r="AA350" s="446"/>
      <c r="AB350" s="446"/>
      <c r="AC350" s="446"/>
      <c r="AD350" s="446"/>
      <c r="AE350" s="446"/>
      <c r="AF350" s="446"/>
      <c r="AG350" s="446"/>
      <c r="AH350" s="446"/>
      <c r="AI350" s="441"/>
    </row>
    <row r="351" spans="2:35" s="93" customFormat="1" x14ac:dyDescent="0.15">
      <c r="B351" s="441"/>
      <c r="C351" s="441"/>
      <c r="D351" s="441"/>
      <c r="E351" s="441"/>
      <c r="F351" s="441"/>
      <c r="G351" s="441"/>
      <c r="H351" s="441"/>
      <c r="I351" s="441"/>
      <c r="J351" s="441"/>
      <c r="K351" s="441"/>
      <c r="L351" s="441"/>
      <c r="M351" s="441"/>
      <c r="N351" s="441"/>
      <c r="O351" s="441"/>
      <c r="P351" s="441"/>
      <c r="Q351" s="441"/>
      <c r="R351" s="446"/>
      <c r="S351" s="446"/>
      <c r="T351" s="446"/>
      <c r="U351" s="446"/>
      <c r="V351" s="446"/>
      <c r="W351" s="446"/>
      <c r="X351" s="446"/>
      <c r="Y351" s="446"/>
      <c r="Z351" s="446"/>
      <c r="AA351" s="446"/>
      <c r="AB351" s="446"/>
      <c r="AC351" s="446"/>
      <c r="AD351" s="446"/>
      <c r="AE351" s="446"/>
      <c r="AF351" s="446"/>
      <c r="AG351" s="446"/>
      <c r="AH351" s="446"/>
      <c r="AI351" s="441"/>
    </row>
    <row r="352" spans="2:35" ht="23.25" customHeight="1" x14ac:dyDescent="0.15">
      <c r="B352" s="211"/>
      <c r="C352" s="546" t="s">
        <v>858</v>
      </c>
      <c r="D352" s="546"/>
      <c r="E352" s="546"/>
      <c r="F352" s="546"/>
      <c r="G352" s="546"/>
      <c r="H352" s="546"/>
      <c r="I352" s="546"/>
      <c r="J352" s="546"/>
      <c r="K352" s="546"/>
      <c r="L352" s="546"/>
      <c r="M352" s="546"/>
      <c r="N352" s="546"/>
      <c r="O352" s="423"/>
      <c r="P352" s="211"/>
      <c r="Q352" s="211"/>
      <c r="R352" s="422"/>
      <c r="S352" s="422"/>
      <c r="T352" s="422"/>
      <c r="U352" s="422"/>
      <c r="V352" s="422"/>
      <c r="W352" s="422"/>
      <c r="X352" s="422"/>
      <c r="Y352" s="422"/>
      <c r="Z352" s="422"/>
      <c r="AA352" s="422"/>
      <c r="AB352" s="422"/>
      <c r="AC352" s="422"/>
      <c r="AD352" s="422"/>
      <c r="AE352" s="422"/>
      <c r="AF352" s="422"/>
      <c r="AG352" s="422"/>
      <c r="AH352" s="422"/>
      <c r="AI352" s="211"/>
    </row>
    <row r="353" spans="3:34" s="93" customFormat="1" x14ac:dyDescent="0.15">
      <c r="C353" s="542" t="s">
        <v>859</v>
      </c>
      <c r="D353" s="542"/>
      <c r="E353" s="542"/>
      <c r="F353" s="542"/>
      <c r="G353" s="542"/>
      <c r="H353" s="542"/>
      <c r="I353" s="542"/>
      <c r="J353" s="542"/>
      <c r="K353" s="542"/>
      <c r="L353" s="542"/>
      <c r="M353" s="542"/>
      <c r="N353" s="542"/>
      <c r="O353" s="419"/>
      <c r="P353" s="441"/>
      <c r="Q353" s="441"/>
      <c r="R353" s="446"/>
      <c r="S353" s="446"/>
      <c r="T353" s="446"/>
      <c r="U353" s="446"/>
      <c r="V353" s="446"/>
      <c r="W353" s="446"/>
      <c r="X353" s="446"/>
      <c r="Y353" s="446"/>
      <c r="Z353" s="446"/>
      <c r="AA353" s="446"/>
      <c r="AB353" s="446"/>
      <c r="AC353" s="446"/>
      <c r="AD353" s="446"/>
      <c r="AE353" s="446"/>
      <c r="AF353" s="446"/>
      <c r="AG353" s="446"/>
      <c r="AH353" s="446"/>
    </row>
    <row r="354" spans="3:34" s="93" customFormat="1" x14ac:dyDescent="0.15">
      <c r="C354" s="542"/>
      <c r="D354" s="542"/>
      <c r="E354" s="542"/>
      <c r="F354" s="542"/>
      <c r="G354" s="542"/>
      <c r="H354" s="542"/>
      <c r="I354" s="542"/>
      <c r="J354" s="542"/>
      <c r="K354" s="542"/>
      <c r="L354" s="542"/>
      <c r="M354" s="542"/>
      <c r="N354" s="542"/>
      <c r="O354" s="419"/>
      <c r="P354" s="441"/>
      <c r="Q354" s="441"/>
      <c r="R354" s="446"/>
      <c r="S354" s="446"/>
      <c r="T354" s="446"/>
      <c r="U354" s="446"/>
      <c r="V354" s="446"/>
      <c r="W354" s="446"/>
      <c r="X354" s="446"/>
      <c r="Y354" s="446"/>
      <c r="Z354" s="446"/>
      <c r="AA354" s="446"/>
      <c r="AB354" s="446"/>
      <c r="AC354" s="446"/>
      <c r="AD354" s="446"/>
      <c r="AE354" s="446"/>
      <c r="AF354" s="446"/>
      <c r="AG354" s="446"/>
      <c r="AH354" s="446"/>
    </row>
    <row r="355" spans="3:34" s="93" customFormat="1" x14ac:dyDescent="0.15">
      <c r="C355" s="542" t="s">
        <v>860</v>
      </c>
      <c r="D355" s="542"/>
      <c r="E355" s="542"/>
      <c r="F355" s="542"/>
      <c r="G355" s="542"/>
      <c r="H355" s="542"/>
      <c r="I355" s="542"/>
      <c r="J355" s="542"/>
      <c r="K355" s="542"/>
      <c r="L355" s="542"/>
      <c r="M355" s="542"/>
      <c r="N355" s="542"/>
      <c r="O355" s="419"/>
      <c r="P355" s="441"/>
      <c r="Q355" s="441"/>
      <c r="R355" s="446"/>
      <c r="S355" s="446"/>
      <c r="T355" s="446"/>
      <c r="U355" s="446"/>
      <c r="V355" s="446"/>
      <c r="W355" s="446"/>
      <c r="X355" s="446"/>
      <c r="Y355" s="446"/>
      <c r="Z355" s="446"/>
      <c r="AA355" s="446"/>
      <c r="AB355" s="446"/>
      <c r="AC355" s="446"/>
      <c r="AD355" s="446"/>
      <c r="AE355" s="446"/>
      <c r="AF355" s="446"/>
      <c r="AG355" s="446"/>
      <c r="AH355" s="446"/>
    </row>
    <row r="356" spans="3:34" s="93" customFormat="1" x14ac:dyDescent="0.15">
      <c r="C356" s="542" t="s">
        <v>862</v>
      </c>
      <c r="D356" s="542"/>
      <c r="E356" s="542"/>
      <c r="F356" s="542"/>
      <c r="G356" s="542"/>
      <c r="H356" s="542"/>
      <c r="I356" s="542"/>
      <c r="J356" s="542"/>
      <c r="K356" s="542"/>
      <c r="L356" s="542"/>
      <c r="M356" s="542"/>
      <c r="N356" s="542"/>
      <c r="O356" s="419"/>
      <c r="P356" s="441"/>
      <c r="Q356" s="441"/>
      <c r="R356" s="446"/>
      <c r="S356" s="446"/>
      <c r="T356" s="446"/>
      <c r="U356" s="446"/>
      <c r="V356" s="446"/>
      <c r="W356" s="446"/>
      <c r="X356" s="446"/>
      <c r="Y356" s="446"/>
      <c r="Z356" s="446"/>
      <c r="AA356" s="446"/>
      <c r="AB356" s="446"/>
      <c r="AC356" s="446"/>
      <c r="AD356" s="446"/>
      <c r="AE356" s="446"/>
      <c r="AF356" s="446"/>
      <c r="AG356" s="446"/>
      <c r="AH356" s="446"/>
    </row>
    <row r="357" spans="3:34" s="93" customFormat="1" x14ac:dyDescent="0.15">
      <c r="C357" s="542" t="s">
        <v>869</v>
      </c>
      <c r="D357" s="542"/>
      <c r="E357" s="542"/>
      <c r="F357" s="542"/>
      <c r="G357" s="542"/>
      <c r="H357" s="542"/>
      <c r="I357" s="542"/>
      <c r="J357" s="542"/>
      <c r="K357" s="542"/>
      <c r="L357" s="542"/>
      <c r="M357" s="542"/>
      <c r="N357" s="542"/>
      <c r="O357" s="419"/>
      <c r="P357" s="441"/>
      <c r="Q357" s="441"/>
      <c r="R357" s="446"/>
      <c r="S357" s="446"/>
      <c r="T357" s="446"/>
      <c r="U357" s="446"/>
      <c r="V357" s="446"/>
      <c r="W357" s="446"/>
      <c r="X357" s="446"/>
      <c r="Y357" s="446"/>
      <c r="Z357" s="446"/>
      <c r="AA357" s="446"/>
      <c r="AB357" s="446"/>
      <c r="AC357" s="446"/>
      <c r="AD357" s="446"/>
      <c r="AE357" s="446"/>
      <c r="AF357" s="446"/>
      <c r="AG357" s="446"/>
      <c r="AH357" s="446"/>
    </row>
    <row r="358" spans="3:34" s="93" customFormat="1" x14ac:dyDescent="0.15">
      <c r="C358" s="542" t="s">
        <v>871</v>
      </c>
      <c r="D358" s="542"/>
      <c r="E358" s="542"/>
      <c r="F358" s="542"/>
      <c r="G358" s="542"/>
      <c r="H358" s="542"/>
      <c r="I358" s="542"/>
      <c r="J358" s="542"/>
      <c r="K358" s="542"/>
      <c r="L358" s="542"/>
      <c r="M358" s="542"/>
      <c r="N358" s="542"/>
      <c r="O358" s="419"/>
      <c r="P358" s="441"/>
      <c r="Q358" s="441"/>
      <c r="R358" s="446"/>
      <c r="S358" s="446"/>
      <c r="T358" s="446"/>
      <c r="U358" s="446"/>
      <c r="V358" s="446"/>
      <c r="W358" s="446"/>
      <c r="X358" s="446"/>
      <c r="Y358" s="446"/>
      <c r="Z358" s="446"/>
      <c r="AA358" s="446"/>
      <c r="AB358" s="446"/>
      <c r="AC358" s="446"/>
      <c r="AD358" s="446"/>
      <c r="AE358" s="446"/>
      <c r="AF358" s="446"/>
      <c r="AG358" s="446"/>
      <c r="AH358" s="446"/>
    </row>
    <row r="359" spans="3:34" s="93" customFormat="1" x14ac:dyDescent="0.15">
      <c r="C359" s="542" t="s">
        <v>872</v>
      </c>
      <c r="D359" s="542"/>
      <c r="E359" s="542"/>
      <c r="F359" s="542"/>
      <c r="G359" s="542"/>
      <c r="H359" s="542"/>
      <c r="I359" s="542"/>
      <c r="J359" s="542"/>
      <c r="K359" s="542"/>
      <c r="L359" s="542"/>
      <c r="M359" s="542"/>
      <c r="N359" s="542"/>
      <c r="O359" s="419"/>
      <c r="P359" s="441"/>
      <c r="Q359" s="441"/>
      <c r="R359" s="446"/>
      <c r="S359" s="446"/>
      <c r="T359" s="446"/>
      <c r="U359" s="446"/>
      <c r="V359" s="446"/>
      <c r="W359" s="446"/>
      <c r="X359" s="446"/>
      <c r="Y359" s="446"/>
      <c r="Z359" s="446"/>
      <c r="AA359" s="446"/>
      <c r="AB359" s="446"/>
      <c r="AC359" s="446"/>
      <c r="AD359" s="446"/>
      <c r="AE359" s="446"/>
      <c r="AF359" s="446"/>
      <c r="AG359" s="446"/>
      <c r="AH359" s="446"/>
    </row>
    <row r="360" spans="3:34" s="93" customFormat="1" x14ac:dyDescent="0.15">
      <c r="C360" s="542"/>
      <c r="D360" s="542"/>
      <c r="E360" s="542"/>
      <c r="F360" s="542"/>
      <c r="G360" s="542"/>
      <c r="H360" s="542"/>
      <c r="I360" s="542"/>
      <c r="J360" s="542"/>
      <c r="K360" s="542"/>
      <c r="L360" s="542"/>
      <c r="M360" s="542"/>
      <c r="N360" s="542"/>
      <c r="O360" s="419"/>
      <c r="P360" s="441"/>
      <c r="Q360" s="441"/>
      <c r="R360" s="446"/>
      <c r="S360" s="446"/>
      <c r="T360" s="446"/>
      <c r="U360" s="446"/>
      <c r="V360" s="446"/>
      <c r="W360" s="446"/>
      <c r="X360" s="446"/>
      <c r="Y360" s="446"/>
      <c r="Z360" s="446"/>
      <c r="AA360" s="446"/>
      <c r="AB360" s="446"/>
      <c r="AC360" s="446"/>
      <c r="AD360" s="446"/>
      <c r="AE360" s="446"/>
      <c r="AF360" s="446"/>
      <c r="AG360" s="446"/>
      <c r="AH360" s="446"/>
    </row>
    <row r="361" spans="3:34" s="93" customFormat="1" ht="16.5" customHeight="1" thickBot="1" x14ac:dyDescent="0.2">
      <c r="C361" s="541"/>
      <c r="D361" s="541"/>
      <c r="E361" s="541"/>
      <c r="F361" s="541"/>
      <c r="G361" s="541"/>
      <c r="H361" s="541"/>
      <c r="I361" s="541"/>
      <c r="J361" s="541"/>
      <c r="K361" s="541"/>
      <c r="L361" s="541"/>
      <c r="M361" s="541"/>
      <c r="N361" s="541"/>
      <c r="O361" s="416"/>
      <c r="P361" s="441"/>
      <c r="Q361" s="441"/>
      <c r="R361" s="446"/>
      <c r="S361" s="446"/>
      <c r="T361" s="446"/>
      <c r="U361" s="446"/>
      <c r="V361" s="446"/>
      <c r="W361" s="446"/>
      <c r="X361" s="446"/>
      <c r="Y361" s="446"/>
      <c r="Z361" s="446"/>
      <c r="AA361" s="446"/>
      <c r="AB361" s="446"/>
      <c r="AC361" s="446"/>
      <c r="AD361" s="446"/>
      <c r="AE361" s="446"/>
      <c r="AF361" s="446"/>
      <c r="AG361" s="446"/>
      <c r="AH361" s="446"/>
    </row>
    <row r="362" spans="3:34" s="93" customFormat="1" x14ac:dyDescent="0.15">
      <c r="C362" s="525"/>
      <c r="D362" s="525"/>
      <c r="E362" s="525"/>
      <c r="F362" s="525"/>
      <c r="G362" s="525"/>
      <c r="H362" s="525"/>
      <c r="I362" s="525"/>
      <c r="J362" s="525"/>
      <c r="K362" s="525"/>
      <c r="L362" s="525"/>
      <c r="M362" s="525"/>
      <c r="N362" s="525"/>
      <c r="O362" s="416"/>
      <c r="P362" s="441"/>
      <c r="Q362" s="441"/>
      <c r="R362" s="446"/>
      <c r="S362" s="446"/>
      <c r="T362" s="446"/>
      <c r="U362" s="446"/>
      <c r="V362" s="446"/>
      <c r="W362" s="446"/>
      <c r="X362" s="446"/>
      <c r="Y362" s="446"/>
      <c r="Z362" s="446"/>
      <c r="AA362" s="446"/>
      <c r="AB362" s="446"/>
      <c r="AC362" s="446"/>
      <c r="AD362" s="446"/>
      <c r="AE362" s="446"/>
      <c r="AF362" s="446"/>
      <c r="AG362" s="446"/>
      <c r="AH362" s="446"/>
    </row>
    <row r="363" spans="3:34" s="93" customFormat="1" ht="15" thickBot="1" x14ac:dyDescent="0.2">
      <c r="C363" s="517" t="s">
        <v>769</v>
      </c>
      <c r="D363" s="518"/>
      <c r="E363" s="518"/>
      <c r="F363" s="518"/>
      <c r="G363" s="518"/>
      <c r="H363" s="518"/>
      <c r="I363" s="518"/>
      <c r="J363" s="518"/>
      <c r="K363" s="518"/>
      <c r="L363" s="518"/>
      <c r="M363" s="518"/>
      <c r="N363" s="518"/>
      <c r="O363" s="413"/>
      <c r="P363" s="441"/>
      <c r="Q363" s="441"/>
      <c r="R363" s="446"/>
      <c r="S363" s="446"/>
      <c r="T363" s="446"/>
      <c r="U363" s="446"/>
      <c r="V363" s="446"/>
      <c r="W363" s="446"/>
      <c r="X363" s="446"/>
      <c r="Y363" s="446"/>
      <c r="Z363" s="446"/>
      <c r="AA363" s="446"/>
      <c r="AB363" s="446"/>
      <c r="AC363" s="446"/>
      <c r="AD363" s="446"/>
      <c r="AE363" s="446"/>
      <c r="AF363" s="446"/>
      <c r="AG363" s="446"/>
      <c r="AH363" s="446"/>
    </row>
    <row r="364" spans="3:34" s="93" customFormat="1" x14ac:dyDescent="0.15">
      <c r="C364" s="519" t="s">
        <v>770</v>
      </c>
      <c r="D364" s="520"/>
      <c r="E364" s="520"/>
      <c r="F364" s="520"/>
      <c r="G364" s="520"/>
      <c r="H364" s="520"/>
      <c r="I364" s="520"/>
      <c r="J364" s="520"/>
      <c r="K364" s="520"/>
      <c r="L364" s="520"/>
      <c r="M364" s="520"/>
      <c r="N364" s="520"/>
      <c r="O364" s="413"/>
      <c r="P364" s="441"/>
      <c r="Q364" s="441"/>
      <c r="R364" s="446"/>
      <c r="S364" s="446"/>
      <c r="T364" s="446"/>
      <c r="U364" s="446"/>
      <c r="V364" s="446"/>
      <c r="W364" s="446"/>
      <c r="X364" s="446"/>
      <c r="Y364" s="446"/>
      <c r="Z364" s="446"/>
      <c r="AA364" s="446"/>
      <c r="AB364" s="446"/>
      <c r="AC364" s="446"/>
      <c r="AD364" s="446"/>
      <c r="AE364" s="446"/>
      <c r="AF364" s="446"/>
      <c r="AG364" s="446"/>
      <c r="AH364" s="446"/>
    </row>
    <row r="365" spans="3:34" s="93" customFormat="1" ht="15" thickBot="1" x14ac:dyDescent="0.2">
      <c r="C365" s="526"/>
      <c r="D365" s="526"/>
      <c r="E365" s="526"/>
      <c r="F365" s="526"/>
      <c r="G365" s="526"/>
      <c r="H365" s="526"/>
      <c r="I365" s="526"/>
      <c r="J365" s="526"/>
      <c r="K365" s="526"/>
      <c r="L365" s="526"/>
      <c r="M365" s="526"/>
      <c r="N365" s="526"/>
      <c r="O365" s="416"/>
      <c r="P365" s="441"/>
      <c r="Q365" s="441"/>
      <c r="R365" s="446"/>
      <c r="S365" s="446"/>
      <c r="T365" s="446"/>
      <c r="U365" s="446"/>
      <c r="V365" s="446"/>
      <c r="W365" s="446"/>
      <c r="X365" s="446"/>
      <c r="Y365" s="446"/>
      <c r="Z365" s="446"/>
      <c r="AA365" s="446"/>
      <c r="AB365" s="446"/>
      <c r="AC365" s="446"/>
      <c r="AD365" s="446"/>
      <c r="AE365" s="446"/>
      <c r="AF365" s="446"/>
      <c r="AG365" s="446"/>
      <c r="AH365" s="446"/>
    </row>
    <row r="366" spans="3:34" s="93" customFormat="1" x14ac:dyDescent="0.15">
      <c r="C366" s="471" t="s">
        <v>30</v>
      </c>
      <c r="D366" s="471"/>
      <c r="E366" s="471"/>
      <c r="F366" s="471"/>
      <c r="G366" s="471"/>
      <c r="H366" s="471"/>
      <c r="I366" s="471"/>
      <c r="J366" s="471"/>
      <c r="K366" s="471"/>
      <c r="L366" s="471"/>
      <c r="M366" s="471"/>
      <c r="N366" s="471"/>
      <c r="O366" s="407"/>
      <c r="P366" s="441"/>
      <c r="Q366" s="441"/>
      <c r="R366" s="446"/>
      <c r="S366" s="446"/>
      <c r="T366" s="446"/>
      <c r="U366" s="446"/>
      <c r="V366" s="446"/>
      <c r="W366" s="446"/>
      <c r="X366" s="446"/>
      <c r="Y366" s="446"/>
      <c r="Z366" s="446"/>
      <c r="AA366" s="446"/>
      <c r="AB366" s="446"/>
      <c r="AC366" s="446"/>
      <c r="AD366" s="446"/>
      <c r="AE366" s="446"/>
      <c r="AF366" s="446"/>
      <c r="AG366" s="446"/>
      <c r="AH366" s="446"/>
    </row>
    <row r="367" spans="3:34" s="93" customFormat="1" ht="15.75" customHeight="1" x14ac:dyDescent="0.15">
      <c r="C367" s="466" t="s">
        <v>31</v>
      </c>
      <c r="D367" s="466"/>
      <c r="E367" s="466"/>
      <c r="F367" s="466"/>
      <c r="G367" s="466"/>
      <c r="H367" s="466"/>
      <c r="I367" s="466"/>
      <c r="J367" s="466"/>
      <c r="K367" s="466"/>
      <c r="L367" s="466"/>
      <c r="M367" s="466"/>
      <c r="N367" s="466"/>
      <c r="O367" s="405"/>
      <c r="P367" s="441"/>
      <c r="Q367" s="441"/>
      <c r="R367" s="446"/>
      <c r="S367" s="446"/>
      <c r="T367" s="446"/>
      <c r="U367" s="446"/>
      <c r="V367" s="446"/>
      <c r="W367" s="446"/>
      <c r="X367" s="446"/>
      <c r="Y367" s="446"/>
      <c r="Z367" s="446"/>
      <c r="AA367" s="446"/>
      <c r="AB367" s="446"/>
      <c r="AC367" s="446"/>
      <c r="AD367" s="446"/>
      <c r="AE367" s="446"/>
      <c r="AF367" s="446"/>
      <c r="AG367" s="446"/>
      <c r="AH367" s="446"/>
    </row>
    <row r="368" spans="3:34" s="93" customFormat="1" x14ac:dyDescent="0.15">
      <c r="C368" s="471" t="s">
        <v>33</v>
      </c>
      <c r="D368" s="471"/>
      <c r="E368" s="471"/>
      <c r="F368" s="471"/>
      <c r="G368" s="471"/>
      <c r="H368" s="471"/>
      <c r="I368" s="471"/>
      <c r="J368" s="471"/>
      <c r="K368" s="471"/>
      <c r="L368" s="471"/>
      <c r="M368" s="471"/>
      <c r="N368" s="471"/>
      <c r="O368" s="407"/>
      <c r="P368" s="441"/>
      <c r="Q368" s="441"/>
      <c r="R368" s="446"/>
      <c r="S368" s="446"/>
      <c r="T368" s="446"/>
      <c r="U368" s="446"/>
      <c r="V368" s="446"/>
      <c r="W368" s="446"/>
      <c r="X368" s="446"/>
      <c r="Y368" s="446"/>
      <c r="Z368" s="446"/>
      <c r="AA368" s="446"/>
      <c r="AB368" s="446"/>
      <c r="AC368" s="446"/>
      <c r="AD368" s="446"/>
      <c r="AE368" s="446"/>
      <c r="AF368" s="446"/>
      <c r="AG368" s="446"/>
      <c r="AH368" s="446"/>
    </row>
    <row r="371" spans="3:34" x14ac:dyDescent="0.15">
      <c r="C371" s="211"/>
      <c r="D371" s="211"/>
      <c r="E371" s="211"/>
      <c r="F371" s="211"/>
      <c r="G371" s="211"/>
      <c r="H371" s="211"/>
      <c r="I371" s="211"/>
      <c r="J371" s="119"/>
      <c r="K371" s="211"/>
      <c r="L371" s="211"/>
      <c r="M371" s="211"/>
      <c r="N371" s="211"/>
      <c r="P371" s="211"/>
      <c r="Q371" s="211"/>
      <c r="R371" s="422"/>
      <c r="S371" s="422"/>
      <c r="T371" s="422"/>
      <c r="U371" s="422"/>
      <c r="V371" s="422"/>
      <c r="W371" s="422"/>
      <c r="X371" s="422"/>
      <c r="Y371" s="422"/>
      <c r="Z371" s="422"/>
      <c r="AA371" s="422"/>
      <c r="AB371" s="422"/>
      <c r="AC371" s="422"/>
      <c r="AD371" s="422"/>
      <c r="AE371" s="422"/>
      <c r="AF371" s="422"/>
      <c r="AG371" s="422"/>
      <c r="AH371" s="422"/>
    </row>
    <row r="372" spans="3:34" x14ac:dyDescent="0.15">
      <c r="C372" s="211"/>
      <c r="D372" s="211"/>
      <c r="E372" s="211"/>
      <c r="F372" s="211"/>
      <c r="G372" s="211"/>
      <c r="H372" s="211"/>
      <c r="I372" s="211"/>
      <c r="J372" s="119"/>
      <c r="K372" s="117"/>
      <c r="L372" s="211"/>
      <c r="M372" s="211"/>
      <c r="N372" s="211"/>
      <c r="P372" s="211"/>
      <c r="Q372" s="211"/>
      <c r="R372" s="422"/>
      <c r="S372" s="422"/>
      <c r="T372" s="422"/>
      <c r="U372" s="422"/>
      <c r="V372" s="422"/>
      <c r="W372" s="422"/>
      <c r="X372" s="422"/>
      <c r="Y372" s="422"/>
      <c r="Z372" s="422"/>
      <c r="AA372" s="422"/>
      <c r="AB372" s="422"/>
      <c r="AC372" s="422"/>
      <c r="AD372" s="422"/>
      <c r="AE372" s="422"/>
      <c r="AF372" s="422"/>
      <c r="AG372" s="422"/>
      <c r="AH372" s="422"/>
    </row>
    <row r="374" spans="3:34" x14ac:dyDescent="0.15">
      <c r="C374" s="211"/>
      <c r="D374" s="211"/>
      <c r="E374" s="211"/>
      <c r="F374" s="211"/>
      <c r="G374" s="211"/>
      <c r="H374" s="211"/>
      <c r="I374" s="211"/>
      <c r="J374" s="118"/>
      <c r="K374" s="117"/>
      <c r="L374" s="211"/>
      <c r="M374" s="211"/>
      <c r="N374" s="211"/>
      <c r="P374" s="211"/>
      <c r="Q374" s="211"/>
      <c r="R374" s="422"/>
      <c r="S374" s="422"/>
      <c r="T374" s="422"/>
      <c r="U374" s="422"/>
      <c r="V374" s="422"/>
      <c r="W374" s="422"/>
      <c r="X374" s="422"/>
      <c r="Y374" s="422"/>
      <c r="Z374" s="422"/>
      <c r="AA374" s="422"/>
      <c r="AB374" s="422"/>
      <c r="AC374" s="422"/>
      <c r="AD374" s="422"/>
      <c r="AE374" s="422"/>
      <c r="AF374" s="422"/>
      <c r="AG374" s="422"/>
      <c r="AH374" s="422"/>
    </row>
  </sheetData>
  <protectedRanges>
    <protectedRange algorithmName="SHA-512" hashValue="19r0bVvPR7yZA0UiYij7Tv1CBk3noIABvFePbLhCJ4nk3L6A+Fy+RdPPS3STf+a52x4pG2PQK4FAkXK9epnlIA==" saltValue="gQC4yrLvnbJqxYZ0KSEoZA==" spinCount="100000" sqref="C347:D350 B346:D346 H346 F347:H349 F350:G350" name="Government revenues_1"/>
    <protectedRange algorithmName="SHA-512" hashValue="19r0bVvPR7yZA0UiYij7Tv1CBk3noIABvFePbLhCJ4nk3L6A+Fy+RdPPS3STf+a52x4pG2PQK4FAkXK9epnlIA==" saltValue="gQC4yrLvnbJqxYZ0KSEoZA==" spinCount="100000" sqref="I348:I350" name="Government revenues_2"/>
    <protectedRange algorithmName="SHA-512" hashValue="19r0bVvPR7yZA0UiYij7Tv1CBk3noIABvFePbLhCJ4nk3L6A+Fy+RdPPS3STf+a52x4pG2PQK4FAkXK9epnlIA==" saltValue="gQC4yrLvnbJqxYZ0KSEoZA==" spinCount="100000" sqref="B15:D345 H15:H345" name="Government revenues_1_1"/>
    <protectedRange algorithmName="SHA-512" hashValue="19r0bVvPR7yZA0UiYij7Tv1CBk3noIABvFePbLhCJ4nk3L6A+Fy+RdPPS3STf+a52x4pG2PQK4FAkXK9epnlIA==" saltValue="gQC4yrLvnbJqxYZ0KSEoZA==" spinCount="100000" sqref="I15:I345" name="Government revenues_2_1"/>
  </protectedRanges>
  <mergeCells count="28">
    <mergeCell ref="C7:N7"/>
    <mergeCell ref="C8:N8"/>
    <mergeCell ref="C9:N9"/>
    <mergeCell ref="C359:N359"/>
    <mergeCell ref="C360:N360"/>
    <mergeCell ref="C10:N10"/>
    <mergeCell ref="C11:N11"/>
    <mergeCell ref="C352:N352"/>
    <mergeCell ref="C353:N353"/>
    <mergeCell ref="C354:N354"/>
    <mergeCell ref="C2:N2"/>
    <mergeCell ref="C3:N3"/>
    <mergeCell ref="C4:N4"/>
    <mergeCell ref="C5:N5"/>
    <mergeCell ref="C6:N6"/>
    <mergeCell ref="C368:N368"/>
    <mergeCell ref="B13:N13"/>
    <mergeCell ref="C362:N362"/>
    <mergeCell ref="C363:N363"/>
    <mergeCell ref="C364:N364"/>
    <mergeCell ref="C365:N365"/>
    <mergeCell ref="C366:N366"/>
    <mergeCell ref="C367:N367"/>
    <mergeCell ref="C361:N361"/>
    <mergeCell ref="C355:N355"/>
    <mergeCell ref="C356:N356"/>
    <mergeCell ref="C357:N357"/>
    <mergeCell ref="C358:N358"/>
  </mergeCells>
  <hyperlinks>
    <hyperlink ref="B13" r:id="rId1" location="r4-1" display="EITI Requirement 4.1" xr:uid="{00000000-0004-0000-0E00-000000000000}"/>
    <hyperlink ref="C364:G364" r:id="rId2" display="Give us your feedback or report a conflict in the data! Write to us at  data@eiti.org" xr:uid="{00000000-0004-0000-0E00-000001000000}"/>
    <hyperlink ref="C363:G363" r:id="rId3" display="For the latest version of Summary data templates, see  https://eiti.org/summary-data-template" xr:uid="{00000000-0004-0000-0E00-000002000000}"/>
  </hyperlinks>
  <pageMargins left="0.7" right="0.7" top="0.75" bottom="0.75" header="0.3" footer="0.3"/>
  <pageSetup paperSize="9" orientation="portrait" r:id="rId4"/>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29"/>
  <sheetViews>
    <sheetView zoomScale="55" zoomScaleNormal="55" workbookViewId="0">
      <selection activeCell="L3" sqref="L3"/>
    </sheetView>
  </sheetViews>
  <sheetFormatPr baseColWidth="10" defaultColWidth="10.5" defaultRowHeight="16" x14ac:dyDescent="0.2"/>
  <cols>
    <col min="1" max="1" width="14.83203125" customWidth="1"/>
    <col min="2" max="2" width="50.5" style="291"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2.5" customWidth="1"/>
    <col min="12" max="12" width="39.5" style="356" customWidth="1"/>
    <col min="13" max="13" width="3" customWidth="1"/>
    <col min="14" max="14" width="39.5" style="356" customWidth="1"/>
    <col min="15" max="15" width="3" customWidth="1"/>
    <col min="16" max="16" width="39.5" customWidth="1"/>
    <col min="17" max="17" width="3" customWidth="1"/>
    <col min="18" max="18" width="39.5" customWidth="1"/>
    <col min="19" max="19" width="3" customWidth="1"/>
  </cols>
  <sheetData>
    <row r="1" spans="1:19" ht="25" x14ac:dyDescent="0.25">
      <c r="A1" s="216" t="s">
        <v>892</v>
      </c>
    </row>
    <row r="3" spans="1:19" s="26" customFormat="1" ht="285" x14ac:dyDescent="0.2">
      <c r="A3" s="410" t="s">
        <v>893</v>
      </c>
      <c r="B3" s="43" t="s">
        <v>894</v>
      </c>
      <c r="D3" s="10" t="s">
        <v>310</v>
      </c>
      <c r="F3" s="44"/>
      <c r="H3" s="44"/>
      <c r="J3" s="226"/>
      <c r="L3" s="357" t="s">
        <v>1319</v>
      </c>
      <c r="N3" s="357"/>
      <c r="P3" s="227"/>
      <c r="R3" s="227"/>
    </row>
    <row r="4" spans="1:19" s="25" customFormat="1" ht="18" x14ac:dyDescent="0.2">
      <c r="A4" s="42"/>
      <c r="B4" s="34"/>
      <c r="D4" s="34"/>
      <c r="F4" s="34"/>
      <c r="H4" s="34"/>
      <c r="J4" s="35"/>
      <c r="L4" s="367"/>
      <c r="N4" s="377"/>
    </row>
    <row r="5" spans="1:19" s="275" customFormat="1" ht="85" x14ac:dyDescent="0.2">
      <c r="A5" s="280"/>
      <c r="B5" s="274" t="s">
        <v>118</v>
      </c>
      <c r="D5" s="276" t="s">
        <v>119</v>
      </c>
      <c r="E5" s="277"/>
      <c r="F5" s="276" t="s">
        <v>120</v>
      </c>
      <c r="G5" s="277"/>
      <c r="H5" s="276" t="s">
        <v>121</v>
      </c>
      <c r="J5" s="278" t="s">
        <v>122</v>
      </c>
      <c r="K5" s="277"/>
      <c r="L5" s="278" t="s">
        <v>123</v>
      </c>
      <c r="M5" s="277"/>
      <c r="N5" s="278" t="s">
        <v>124</v>
      </c>
      <c r="O5" s="277"/>
      <c r="P5" s="278" t="s">
        <v>125</v>
      </c>
      <c r="Q5" s="277"/>
      <c r="R5" s="278" t="s">
        <v>129</v>
      </c>
      <c r="S5" s="277"/>
    </row>
    <row r="6" spans="1:19" s="25" customFormat="1" ht="18" x14ac:dyDescent="0.2">
      <c r="A6" s="42"/>
      <c r="B6" s="34"/>
      <c r="D6" s="34"/>
      <c r="F6" s="34"/>
      <c r="H6" s="34"/>
      <c r="J6" s="35"/>
      <c r="L6" s="367"/>
      <c r="N6" s="367"/>
      <c r="P6" s="35"/>
      <c r="R6" s="35"/>
    </row>
    <row r="7" spans="1:19" s="26" customFormat="1" ht="90" x14ac:dyDescent="0.2">
      <c r="A7" s="410" t="s">
        <v>180</v>
      </c>
      <c r="B7" s="43" t="s">
        <v>895</v>
      </c>
      <c r="D7" s="340" t="s">
        <v>1311</v>
      </c>
      <c r="F7" s="44"/>
      <c r="H7" s="44"/>
      <c r="J7" s="226"/>
      <c r="K7" s="25"/>
      <c r="L7" s="357" t="s">
        <v>1312</v>
      </c>
      <c r="M7" s="25"/>
      <c r="N7" s="357"/>
      <c r="O7" s="25"/>
      <c r="P7" s="227"/>
      <c r="R7" s="227"/>
    </row>
    <row r="8" spans="1:19" s="25" customFormat="1" ht="18" x14ac:dyDescent="0.2">
      <c r="A8" s="42"/>
      <c r="B8" s="34"/>
      <c r="D8" s="34"/>
      <c r="F8" s="34"/>
      <c r="H8" s="34"/>
      <c r="J8" s="35"/>
      <c r="L8" s="367"/>
      <c r="N8" s="367"/>
      <c r="P8" s="35"/>
      <c r="R8" s="35"/>
    </row>
    <row r="9" spans="1:19" s="25" customFormat="1" ht="45" x14ac:dyDescent="0.2">
      <c r="A9" s="42"/>
      <c r="B9" s="40" t="s">
        <v>896</v>
      </c>
      <c r="D9" s="10" t="s">
        <v>62</v>
      </c>
      <c r="F9" s="306"/>
      <c r="H9" s="306" t="s">
        <v>568</v>
      </c>
      <c r="J9" s="487"/>
      <c r="L9" s="357" t="s">
        <v>1317</v>
      </c>
      <c r="N9" s="357"/>
      <c r="P9" s="227"/>
      <c r="R9" s="227"/>
    </row>
    <row r="10" spans="1:19" s="9" customFormat="1" ht="45" x14ac:dyDescent="0.2">
      <c r="A10" s="228"/>
      <c r="B10" s="40" t="s">
        <v>897</v>
      </c>
      <c r="C10" s="229"/>
      <c r="D10" s="10" t="s">
        <v>191</v>
      </c>
      <c r="E10" s="229"/>
      <c r="F10" s="10" t="str">
        <f>IF(D10=[2]Lists!$K$4,"&lt; Input URL to data source &gt;",IF(D10=[2]Lists!$K$5,"&lt; Reference section in EITI Report or URL &gt;",IF(D10=[2]Lists!$K$6,"&lt; Reference evidence of non-applicability &gt;","")))</f>
        <v/>
      </c>
      <c r="G10" s="25"/>
      <c r="H10" s="10" t="str">
        <f>IF(F10=[2]Lists!$K$4,"&lt; Input URL to data source &gt;",IF(F10=[2]Lists!$K$5,"&lt; Reference section in EITI Report or URL &gt;",IF(F10=[2]Lists!$K$6,"&lt; Reference evidence of non-applicability &gt;","")))</f>
        <v/>
      </c>
      <c r="I10" s="25"/>
      <c r="J10" s="488"/>
      <c r="K10" s="25"/>
      <c r="L10" s="357"/>
      <c r="M10" s="25"/>
      <c r="N10" s="357"/>
      <c r="O10" s="25"/>
      <c r="P10" s="227"/>
      <c r="Q10" s="25"/>
      <c r="R10" s="227"/>
      <c r="S10" s="25"/>
    </row>
    <row r="11" spans="1:19" s="9" customFormat="1" ht="15" x14ac:dyDescent="0.2">
      <c r="A11" s="228"/>
      <c r="B11" s="41" t="s">
        <v>898</v>
      </c>
      <c r="C11" s="229"/>
      <c r="D11" s="20"/>
      <c r="E11" s="229"/>
      <c r="F11" s="20"/>
      <c r="G11" s="26"/>
      <c r="H11" s="20"/>
      <c r="I11" s="26"/>
      <c r="J11" s="488"/>
      <c r="K11" s="26"/>
      <c r="L11" s="357"/>
      <c r="M11" s="26"/>
      <c r="N11" s="357"/>
      <c r="O11" s="26"/>
      <c r="P11" s="227"/>
      <c r="Q11" s="26"/>
      <c r="R11" s="227"/>
      <c r="S11" s="26"/>
    </row>
    <row r="12" spans="1:19" s="9" customFormat="1" ht="18" x14ac:dyDescent="0.2">
      <c r="A12" s="228"/>
      <c r="B12" s="18" t="s">
        <v>899</v>
      </c>
      <c r="C12" s="229"/>
      <c r="D12" s="10"/>
      <c r="E12" s="229"/>
      <c r="F12" s="10"/>
      <c r="G12" s="25"/>
      <c r="H12" s="10"/>
      <c r="I12" s="25"/>
      <c r="J12" s="488"/>
      <c r="K12" s="25"/>
      <c r="L12" s="357"/>
      <c r="M12" s="25"/>
      <c r="N12" s="357"/>
      <c r="O12" s="25"/>
      <c r="P12" s="227"/>
      <c r="Q12" s="25"/>
      <c r="R12" s="227"/>
      <c r="S12" s="25"/>
    </row>
    <row r="13" spans="1:19" s="9" customFormat="1" ht="20" x14ac:dyDescent="0.2">
      <c r="A13" s="228"/>
      <c r="B13" s="18" t="s">
        <v>505</v>
      </c>
      <c r="C13" s="229"/>
      <c r="D13" s="10">
        <v>3067407</v>
      </c>
      <c r="E13" s="229"/>
      <c r="F13" s="10" t="s">
        <v>900</v>
      </c>
      <c r="G13" s="26"/>
      <c r="H13" s="10" t="s">
        <v>900</v>
      </c>
      <c r="I13" s="26"/>
      <c r="J13" s="488"/>
      <c r="K13" s="26"/>
      <c r="L13" s="357"/>
      <c r="M13" s="26"/>
      <c r="N13" s="357"/>
      <c r="O13" s="26"/>
      <c r="P13" s="227"/>
      <c r="Q13" s="26"/>
      <c r="R13" s="227"/>
      <c r="S13" s="26"/>
    </row>
    <row r="14" spans="1:19" s="9" customFormat="1" ht="18" x14ac:dyDescent="0.2">
      <c r="A14" s="228"/>
      <c r="B14" s="18" t="s">
        <v>901</v>
      </c>
      <c r="C14" s="229"/>
      <c r="D14" s="10" t="s">
        <v>856</v>
      </c>
      <c r="E14" s="229"/>
      <c r="F14" s="10" t="s">
        <v>508</v>
      </c>
      <c r="G14" s="25"/>
      <c r="H14" s="10" t="s">
        <v>508</v>
      </c>
      <c r="I14" s="25"/>
      <c r="J14" s="488"/>
      <c r="K14" s="25"/>
      <c r="L14" s="357"/>
      <c r="M14" s="25"/>
      <c r="N14" s="357"/>
      <c r="O14" s="25"/>
      <c r="P14" s="227"/>
      <c r="Q14" s="25"/>
      <c r="R14" s="227"/>
      <c r="S14" s="25"/>
    </row>
    <row r="15" spans="1:19" s="9" customFormat="1" x14ac:dyDescent="0.2">
      <c r="A15" s="228"/>
      <c r="B15" s="41" t="s">
        <v>902</v>
      </c>
      <c r="C15" s="229"/>
      <c r="D15" s="20"/>
      <c r="E15" s="229"/>
      <c r="F15" s="20"/>
      <c r="G15" s="27"/>
      <c r="H15" s="20"/>
      <c r="I15" s="27"/>
      <c r="J15" s="488"/>
      <c r="K15" s="27"/>
      <c r="L15" s="357"/>
      <c r="M15" s="27"/>
      <c r="N15" s="357"/>
      <c r="O15" s="27"/>
      <c r="P15" s="227"/>
      <c r="Q15" s="27"/>
      <c r="R15" s="227"/>
      <c r="S15" s="27"/>
    </row>
    <row r="16" spans="1:19" s="9" customFormat="1" ht="20" x14ac:dyDescent="0.2">
      <c r="A16" s="228"/>
      <c r="B16" s="18" t="s">
        <v>899</v>
      </c>
      <c r="C16" s="229"/>
      <c r="D16" s="10" t="s">
        <v>856</v>
      </c>
      <c r="E16" s="229"/>
      <c r="F16" s="10" t="s">
        <v>903</v>
      </c>
      <c r="G16" s="27"/>
      <c r="H16" s="10" t="s">
        <v>903</v>
      </c>
      <c r="I16" s="27"/>
      <c r="J16" s="488"/>
      <c r="K16" s="27"/>
      <c r="L16" s="357"/>
      <c r="M16" s="27"/>
      <c r="N16" s="357"/>
      <c r="O16" s="27"/>
      <c r="P16" s="227"/>
      <c r="Q16" s="27"/>
      <c r="R16" s="227"/>
      <c r="S16" s="27"/>
    </row>
    <row r="17" spans="1:19" s="9" customFormat="1" x14ac:dyDescent="0.2">
      <c r="A17" s="228"/>
      <c r="B17" s="18" t="str">
        <f>LEFT(B16,SEARCH(",",B16))&amp;" value"</f>
        <v>Pétrole brut (2709), value</v>
      </c>
      <c r="C17" s="229"/>
      <c r="D17" s="10" t="s">
        <v>856</v>
      </c>
      <c r="E17" s="229"/>
      <c r="F17" s="10" t="s">
        <v>866</v>
      </c>
      <c r="G17" s="27"/>
      <c r="H17" s="10" t="s">
        <v>866</v>
      </c>
      <c r="I17" s="27"/>
      <c r="J17" s="488"/>
      <c r="K17" s="27"/>
      <c r="L17" s="357"/>
      <c r="M17" s="27"/>
      <c r="N17" s="357"/>
      <c r="O17" s="27"/>
      <c r="P17" s="227"/>
      <c r="Q17" s="27"/>
      <c r="R17" s="227"/>
      <c r="S17" s="27"/>
    </row>
    <row r="18" spans="1:19" s="9" customFormat="1" ht="20" x14ac:dyDescent="0.2">
      <c r="A18" s="228"/>
      <c r="B18" s="18" t="s">
        <v>505</v>
      </c>
      <c r="C18" s="229"/>
      <c r="D18" s="349">
        <v>3067407</v>
      </c>
      <c r="E18" s="229"/>
      <c r="F18" s="10" t="s">
        <v>900</v>
      </c>
      <c r="G18" s="27"/>
      <c r="H18" s="10" t="s">
        <v>904</v>
      </c>
      <c r="I18" s="27"/>
      <c r="J18" s="488"/>
      <c r="K18" s="27"/>
      <c r="L18" s="357"/>
      <c r="M18" s="27"/>
      <c r="N18" s="357"/>
      <c r="O18" s="27"/>
      <c r="P18" s="227"/>
      <c r="Q18" s="27"/>
      <c r="R18" s="227"/>
      <c r="S18" s="27"/>
    </row>
    <row r="19" spans="1:19" s="9" customFormat="1" x14ac:dyDescent="0.2">
      <c r="A19" s="228"/>
      <c r="B19" s="18" t="str">
        <f>LEFT(B18,SEARCH(",",B18))&amp;" value"</f>
        <v>Gaz naturel (2711), value</v>
      </c>
      <c r="C19" s="229"/>
      <c r="D19" s="349">
        <v>506122204</v>
      </c>
      <c r="E19" s="229"/>
      <c r="F19" s="10" t="s">
        <v>866</v>
      </c>
      <c r="G19" s="27"/>
      <c r="H19" s="10" t="s">
        <v>866</v>
      </c>
      <c r="I19" s="27"/>
      <c r="J19" s="488"/>
      <c r="K19" s="27"/>
      <c r="L19" s="357"/>
      <c r="M19" s="27"/>
      <c r="N19" s="357"/>
      <c r="O19" s="27"/>
      <c r="P19" s="227"/>
      <c r="Q19" s="27"/>
      <c r="R19" s="227"/>
      <c r="S19" s="27"/>
    </row>
    <row r="20" spans="1:19" s="9" customFormat="1" x14ac:dyDescent="0.2">
      <c r="A20" s="228"/>
      <c r="B20" s="18" t="s">
        <v>901</v>
      </c>
      <c r="C20" s="229"/>
      <c r="D20" s="10" t="s">
        <v>856</v>
      </c>
      <c r="E20" s="229"/>
      <c r="F20" s="10" t="s">
        <v>508</v>
      </c>
      <c r="G20" s="27"/>
      <c r="H20" s="10" t="s">
        <v>508</v>
      </c>
      <c r="I20" s="27"/>
      <c r="J20" s="488"/>
      <c r="K20" s="27"/>
      <c r="L20" s="357"/>
      <c r="M20" s="27"/>
      <c r="N20" s="357"/>
      <c r="O20" s="27"/>
      <c r="P20" s="227"/>
      <c r="Q20" s="27"/>
      <c r="R20" s="227"/>
      <c r="S20" s="27"/>
    </row>
    <row r="21" spans="1:19" s="9" customFormat="1" x14ac:dyDescent="0.2">
      <c r="A21" s="228"/>
      <c r="B21" s="18" t="str">
        <f>LEFT(B20,SEARCH(",",B20))&amp;" value"</f>
        <v>Ajoutez des matières premières ici, value</v>
      </c>
      <c r="C21" s="229"/>
      <c r="D21" s="10" t="s">
        <v>856</v>
      </c>
      <c r="E21" s="229"/>
      <c r="F21" s="10" t="s">
        <v>866</v>
      </c>
      <c r="G21" s="27"/>
      <c r="H21" s="10" t="s">
        <v>866</v>
      </c>
      <c r="I21" s="27"/>
      <c r="J21" s="488"/>
      <c r="K21" s="27"/>
      <c r="L21" s="357"/>
      <c r="M21" s="27"/>
      <c r="N21" s="357"/>
      <c r="O21" s="27"/>
      <c r="P21" s="227"/>
      <c r="Q21" s="27"/>
      <c r="R21" s="227"/>
      <c r="S21" s="27"/>
    </row>
    <row r="22" spans="1:19" s="9" customFormat="1" ht="45" x14ac:dyDescent="0.2">
      <c r="A22" s="228"/>
      <c r="B22" s="41" t="s">
        <v>905</v>
      </c>
      <c r="C22" s="229"/>
      <c r="D22" s="10" t="s">
        <v>88</v>
      </c>
      <c r="E22" s="25"/>
      <c r="F22" s="10" t="str">
        <f>IF(D22=[2]Lists!$K$4,"&lt; Input URL to data source &gt;",IF(D22=[2]Lists!$K$5,"&lt; Reference section in EITI Report or URL &gt;",IF(D22=[2]Lists!$K$6,"&lt; Reference evidence of non-applicability &gt;","")))</f>
        <v/>
      </c>
      <c r="G22" s="27"/>
      <c r="H22" s="10" t="str">
        <f>IF(F22=[2]Lists!$K$4,"&lt; Input URL to data source &gt;",IF(F22=[2]Lists!$K$5,"&lt; Reference section in EITI Report or URL &gt;",IF(F22=[2]Lists!$K$6,"&lt; Reference evidence of non-applicability &gt;","")))</f>
        <v/>
      </c>
      <c r="I22" s="27"/>
      <c r="J22" s="488"/>
      <c r="K22" s="27"/>
      <c r="L22" s="357"/>
      <c r="M22" s="27"/>
      <c r="N22" s="357"/>
      <c r="O22" s="27"/>
      <c r="P22" s="227"/>
      <c r="Q22" s="27"/>
      <c r="R22" s="227"/>
      <c r="S22" s="27"/>
    </row>
    <row r="23" spans="1:19" s="9" customFormat="1" ht="45" x14ac:dyDescent="0.2">
      <c r="A23" s="228"/>
      <c r="B23" s="41" t="s">
        <v>906</v>
      </c>
      <c r="C23" s="229"/>
      <c r="D23" s="10" t="s">
        <v>62</v>
      </c>
      <c r="E23" s="25"/>
      <c r="F23" s="347" t="s">
        <v>67</v>
      </c>
      <c r="G23" s="27"/>
      <c r="H23" s="10" t="s">
        <v>907</v>
      </c>
      <c r="I23" s="27"/>
      <c r="J23" s="488"/>
      <c r="K23" s="27"/>
      <c r="L23" s="357" t="s">
        <v>1313</v>
      </c>
      <c r="M23" s="27"/>
      <c r="N23" s="357"/>
      <c r="O23" s="27"/>
      <c r="P23" s="227"/>
      <c r="Q23" s="27"/>
      <c r="R23" s="227"/>
      <c r="S23" s="27"/>
    </row>
    <row r="24" spans="1:19" s="9" customFormat="1" ht="90" x14ac:dyDescent="0.2">
      <c r="A24" s="228"/>
      <c r="B24" s="41" t="s">
        <v>908</v>
      </c>
      <c r="C24" s="229"/>
      <c r="D24" s="10" t="s">
        <v>62</v>
      </c>
      <c r="E24" s="25"/>
      <c r="F24" s="347" t="s">
        <v>67</v>
      </c>
      <c r="G24" s="27"/>
      <c r="H24" s="10"/>
      <c r="I24" s="27"/>
      <c r="J24" s="488"/>
      <c r="K24" s="27"/>
      <c r="L24" s="357" t="s">
        <v>1314</v>
      </c>
      <c r="M24" s="27"/>
      <c r="N24" s="357"/>
      <c r="O24" s="27"/>
      <c r="P24" s="227"/>
      <c r="Q24" s="27"/>
      <c r="R24" s="227"/>
      <c r="S24" s="27"/>
    </row>
    <row r="25" spans="1:19" s="9" customFormat="1" ht="120" x14ac:dyDescent="0.2">
      <c r="A25" s="228"/>
      <c r="B25" s="348" t="s">
        <v>909</v>
      </c>
      <c r="C25" s="229"/>
      <c r="D25" s="10" t="s">
        <v>88</v>
      </c>
      <c r="E25" s="25"/>
      <c r="F25" s="10"/>
      <c r="G25" s="27"/>
      <c r="H25" s="10"/>
      <c r="I25" s="27"/>
      <c r="J25" s="488"/>
      <c r="K25" s="27"/>
      <c r="L25" s="357" t="s">
        <v>1315</v>
      </c>
      <c r="M25" s="27"/>
      <c r="N25" s="357"/>
      <c r="O25" s="27"/>
      <c r="P25" s="227"/>
      <c r="Q25" s="27"/>
      <c r="R25" s="227"/>
      <c r="S25" s="27"/>
    </row>
    <row r="26" spans="1:19" s="9" customFormat="1" ht="90" x14ac:dyDescent="0.2">
      <c r="A26" s="228"/>
      <c r="B26" s="41" t="s">
        <v>910</v>
      </c>
      <c r="C26" s="229"/>
      <c r="D26" s="10" t="s">
        <v>62</v>
      </c>
      <c r="E26" s="25"/>
      <c r="F26" s="10"/>
      <c r="G26" s="27"/>
      <c r="H26" s="306" t="s">
        <v>568</v>
      </c>
      <c r="I26" s="27"/>
      <c r="J26" s="488"/>
      <c r="K26" s="27"/>
      <c r="L26" s="357" t="s">
        <v>1318</v>
      </c>
      <c r="M26" s="27"/>
      <c r="N26" s="357"/>
      <c r="O26" s="27"/>
      <c r="P26" s="227"/>
      <c r="Q26" s="27"/>
      <c r="R26" s="227"/>
      <c r="S26" s="27"/>
    </row>
    <row r="27" spans="1:19" s="9" customFormat="1" ht="90" x14ac:dyDescent="0.2">
      <c r="A27" s="228"/>
      <c r="B27" s="41" t="s">
        <v>911</v>
      </c>
      <c r="C27" s="229"/>
      <c r="D27" s="10" t="s">
        <v>912</v>
      </c>
      <c r="E27" s="25"/>
      <c r="F27" s="10"/>
      <c r="G27" s="27"/>
      <c r="H27" s="306" t="s">
        <v>568</v>
      </c>
      <c r="I27" s="27"/>
      <c r="J27" s="488"/>
      <c r="K27" s="27"/>
      <c r="L27" s="357" t="s">
        <v>1316</v>
      </c>
      <c r="M27" s="27"/>
      <c r="N27" s="357"/>
      <c r="O27" s="27"/>
      <c r="P27" s="227"/>
      <c r="Q27" s="27"/>
      <c r="R27" s="227"/>
      <c r="S27" s="27"/>
    </row>
    <row r="28" spans="1:19" s="9" customFormat="1" ht="45" x14ac:dyDescent="0.2">
      <c r="A28" s="228"/>
      <c r="B28" s="41" t="s">
        <v>913</v>
      </c>
      <c r="C28" s="229"/>
      <c r="D28" s="10">
        <v>307817798</v>
      </c>
      <c r="E28" s="229"/>
      <c r="F28" s="10" t="s">
        <v>54</v>
      </c>
      <c r="G28" s="27"/>
      <c r="H28" s="10" t="s">
        <v>54</v>
      </c>
      <c r="I28" s="27"/>
      <c r="J28" s="489"/>
      <c r="K28" s="27"/>
      <c r="L28" s="357"/>
      <c r="M28" s="27"/>
      <c r="N28" s="357"/>
      <c r="O28" s="27"/>
      <c r="P28" s="227"/>
      <c r="Q28" s="27"/>
      <c r="R28" s="227"/>
      <c r="S28" s="27"/>
    </row>
    <row r="29" spans="1:19" s="11" customFormat="1" x14ac:dyDescent="0.2">
      <c r="A29" s="47"/>
      <c r="B29" s="49"/>
      <c r="L29" s="68"/>
      <c r="N29" s="68"/>
    </row>
  </sheetData>
  <mergeCells count="1">
    <mergeCell ref="J9:J28"/>
  </mergeCells>
  <hyperlinks>
    <hyperlink ref="F24" r:id="rId1" xr:uid="{00000000-0004-0000-0F00-000000000000}"/>
    <hyperlink ref="F23" r:id="rId2" xr:uid="{00000000-0004-0000-0F00-000001000000}"/>
  </hyperlinks>
  <pageMargins left="0.23622047244094491" right="0.23622047244094491" top="0.74803149606299213" bottom="0.74803149606299213" header="0.31496062992125984" footer="0.31496062992125984"/>
  <pageSetup paperSize="8" fitToHeight="2"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Y17"/>
  <sheetViews>
    <sheetView topLeftCell="M1" zoomScale="55" zoomScaleNormal="55" workbookViewId="0">
      <selection activeCell="S3" sqref="S3"/>
    </sheetView>
  </sheetViews>
  <sheetFormatPr baseColWidth="10" defaultColWidth="10.5" defaultRowHeight="16" x14ac:dyDescent="0.2"/>
  <cols>
    <col min="1" max="1" width="14.33203125" customWidth="1"/>
    <col min="2" max="2" width="40" customWidth="1"/>
    <col min="3" max="3" width="3.33203125" customWidth="1"/>
    <col min="4" max="4" width="26" customWidth="1"/>
    <col min="5" max="5" width="3.33203125" customWidth="1"/>
    <col min="6" max="6" width="26" customWidth="1"/>
    <col min="7" max="7" width="3.33203125" customWidth="1"/>
    <col min="8" max="8" width="26" customWidth="1"/>
    <col min="9" max="9" width="3.33203125" customWidth="1"/>
    <col min="10" max="10" width="32.83203125"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63.3320312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6" t="s">
        <v>914</v>
      </c>
    </row>
    <row r="3" spans="1:25" s="26" customFormat="1" ht="314" x14ac:dyDescent="0.2">
      <c r="A3" s="410" t="s">
        <v>915</v>
      </c>
      <c r="B3" s="43" t="s">
        <v>916</v>
      </c>
      <c r="D3" s="461" t="s">
        <v>310</v>
      </c>
      <c r="F3" s="44"/>
      <c r="H3" s="44"/>
      <c r="J3" s="388"/>
      <c r="L3" s="357" t="s">
        <v>917</v>
      </c>
      <c r="N3" s="357"/>
      <c r="P3" s="399" t="s">
        <v>918</v>
      </c>
      <c r="R3" s="457" t="s">
        <v>1277</v>
      </c>
      <c r="T3" s="357"/>
      <c r="V3" s="357"/>
      <c r="X3" s="227"/>
    </row>
    <row r="4" spans="1:25" s="25" customFormat="1" ht="18" x14ac:dyDescent="0.2">
      <c r="A4" s="42"/>
      <c r="B4" s="34"/>
      <c r="D4" s="34"/>
      <c r="F4" s="34"/>
      <c r="H4" s="34"/>
      <c r="J4" s="35"/>
      <c r="L4" s="367"/>
      <c r="N4" s="377"/>
      <c r="R4" s="458"/>
      <c r="T4" s="377"/>
    </row>
    <row r="5" spans="1:25" s="275" customFormat="1" ht="119" x14ac:dyDescent="0.2">
      <c r="A5" s="280"/>
      <c r="B5" s="274" t="s">
        <v>118</v>
      </c>
      <c r="D5" s="276" t="s">
        <v>119</v>
      </c>
      <c r="E5" s="277"/>
      <c r="F5" s="276" t="s">
        <v>120</v>
      </c>
      <c r="G5" s="277"/>
      <c r="H5" s="276" t="s">
        <v>121</v>
      </c>
      <c r="J5" s="278" t="s">
        <v>122</v>
      </c>
      <c r="K5" s="277"/>
      <c r="L5" s="278" t="s">
        <v>123</v>
      </c>
      <c r="M5" s="277"/>
      <c r="N5" s="278" t="s">
        <v>124</v>
      </c>
      <c r="O5" s="277"/>
      <c r="P5" s="278" t="s">
        <v>125</v>
      </c>
      <c r="Q5" s="277"/>
      <c r="R5" s="459" t="s">
        <v>126</v>
      </c>
      <c r="S5" s="277"/>
      <c r="T5" s="278" t="s">
        <v>127</v>
      </c>
      <c r="U5" s="277"/>
      <c r="V5" s="278" t="s">
        <v>128</v>
      </c>
      <c r="W5" s="277"/>
      <c r="X5" s="278" t="s">
        <v>129</v>
      </c>
      <c r="Y5" s="277"/>
    </row>
    <row r="6" spans="1:25" s="294" customFormat="1" x14ac:dyDescent="0.2">
      <c r="A6" s="292"/>
      <c r="B6" s="293"/>
      <c r="D6" s="293"/>
      <c r="F6" s="293"/>
      <c r="H6" s="293"/>
      <c r="J6" s="295"/>
      <c r="L6" s="379"/>
      <c r="N6" s="379"/>
      <c r="P6" s="295"/>
      <c r="R6" s="462"/>
      <c r="T6" s="379"/>
      <c r="V6" s="295"/>
      <c r="X6" s="295"/>
    </row>
    <row r="7" spans="1:25" s="26" customFormat="1" ht="409.6" x14ac:dyDescent="0.2">
      <c r="A7" s="410" t="s">
        <v>180</v>
      </c>
      <c r="B7" s="43" t="s">
        <v>919</v>
      </c>
      <c r="D7" s="10" t="s">
        <v>62</v>
      </c>
      <c r="F7" s="44"/>
      <c r="H7" s="44"/>
      <c r="J7" s="389"/>
      <c r="L7" s="357" t="s">
        <v>920</v>
      </c>
      <c r="N7" s="357"/>
      <c r="P7" s="227"/>
      <c r="R7" s="457" t="s">
        <v>1276</v>
      </c>
      <c r="T7" s="357"/>
      <c r="V7" s="227"/>
      <c r="X7" s="227"/>
    </row>
    <row r="8" spans="1:25" s="25" customFormat="1" ht="18" x14ac:dyDescent="0.2">
      <c r="A8" s="42"/>
      <c r="B8" s="34"/>
      <c r="D8" s="34"/>
      <c r="F8" s="34"/>
      <c r="H8" s="34"/>
      <c r="J8" s="35"/>
      <c r="L8" s="378"/>
      <c r="N8" s="367"/>
      <c r="P8" s="35"/>
      <c r="R8" s="463"/>
      <c r="T8" s="367"/>
      <c r="V8" s="35"/>
      <c r="X8" s="35"/>
    </row>
    <row r="9" spans="1:25" s="9" customFormat="1" ht="105" x14ac:dyDescent="0.2">
      <c r="A9" s="228"/>
      <c r="B9" s="40" t="s">
        <v>921</v>
      </c>
      <c r="C9" s="229"/>
      <c r="D9" s="10" t="s">
        <v>191</v>
      </c>
      <c r="E9" s="229"/>
      <c r="F9" s="10" t="str">
        <f>IF(D9=[2]Lists!$K$4,"&lt; Input URL to data source &gt;",IF(D9=[2]Lists!$K$5,"&lt; Reference section in EITI Report or URL &gt;",IF(D9=[2]Lists!$K$6,"&lt; Reference evidence of non-applicability &gt;","")))</f>
        <v/>
      </c>
      <c r="G9" s="25"/>
      <c r="H9" s="306" t="s">
        <v>922</v>
      </c>
      <c r="I9" s="25"/>
      <c r="J9" s="487"/>
      <c r="K9" s="25"/>
      <c r="L9" s="357" t="s">
        <v>923</v>
      </c>
      <c r="M9" s="25"/>
      <c r="N9" s="357"/>
      <c r="O9" s="25"/>
      <c r="P9" s="357" t="s">
        <v>918</v>
      </c>
      <c r="Q9" s="25"/>
      <c r="R9" s="457" t="s">
        <v>1265</v>
      </c>
      <c r="S9" s="25"/>
      <c r="T9" s="357"/>
      <c r="U9" s="25"/>
      <c r="V9" s="357"/>
      <c r="W9" s="25"/>
      <c r="X9" s="227"/>
      <c r="Y9" s="25"/>
    </row>
    <row r="10" spans="1:25" s="9" customFormat="1" ht="45" x14ac:dyDescent="0.2">
      <c r="A10" s="228"/>
      <c r="B10" s="46" t="s">
        <v>924</v>
      </c>
      <c r="C10" s="229"/>
      <c r="D10" s="10" t="s">
        <v>925</v>
      </c>
      <c r="E10" s="229"/>
      <c r="F10" s="10"/>
      <c r="G10" s="25"/>
      <c r="H10" s="306" t="s">
        <v>922</v>
      </c>
      <c r="I10" s="25"/>
      <c r="J10" s="488"/>
      <c r="K10" s="25"/>
      <c r="L10" s="357" t="s">
        <v>926</v>
      </c>
      <c r="M10" s="25"/>
      <c r="N10" s="357"/>
      <c r="O10" s="25"/>
      <c r="P10" s="227"/>
      <c r="Q10" s="25"/>
      <c r="R10" s="457" t="s">
        <v>926</v>
      </c>
      <c r="S10" s="25"/>
      <c r="T10" s="357"/>
      <c r="U10" s="25"/>
      <c r="V10" s="227"/>
      <c r="W10" s="25"/>
      <c r="X10" s="227"/>
      <c r="Y10" s="25"/>
    </row>
    <row r="11" spans="1:25" s="9" customFormat="1" ht="60" x14ac:dyDescent="0.2">
      <c r="A11" s="228"/>
      <c r="B11" s="46" t="s">
        <v>927</v>
      </c>
      <c r="C11" s="229"/>
      <c r="D11" s="10" t="s">
        <v>925</v>
      </c>
      <c r="E11" s="229"/>
      <c r="F11" s="10"/>
      <c r="G11" s="25"/>
      <c r="H11" s="306" t="s">
        <v>922</v>
      </c>
      <c r="I11" s="25"/>
      <c r="J11" s="488"/>
      <c r="K11" s="25"/>
      <c r="L11" s="357" t="s">
        <v>928</v>
      </c>
      <c r="M11" s="25"/>
      <c r="N11" s="357"/>
      <c r="O11" s="25"/>
      <c r="P11" s="227"/>
      <c r="Q11" s="25"/>
      <c r="R11" s="457" t="s">
        <v>928</v>
      </c>
      <c r="S11" s="25"/>
      <c r="T11" s="357"/>
      <c r="U11" s="25"/>
      <c r="V11" s="227"/>
      <c r="W11" s="25"/>
      <c r="X11" s="227"/>
      <c r="Y11" s="25"/>
    </row>
    <row r="12" spans="1:25" s="9" customFormat="1" ht="60" x14ac:dyDescent="0.2">
      <c r="A12" s="228"/>
      <c r="B12" s="46" t="s">
        <v>929</v>
      </c>
      <c r="C12" s="229"/>
      <c r="D12" s="349">
        <v>10000000</v>
      </c>
      <c r="E12" s="229"/>
      <c r="F12" s="10" t="s">
        <v>866</v>
      </c>
      <c r="G12" s="25"/>
      <c r="H12" s="10" t="s">
        <v>866</v>
      </c>
      <c r="I12" s="25"/>
      <c r="J12" s="488"/>
      <c r="K12" s="25"/>
      <c r="L12" s="357" t="s">
        <v>930</v>
      </c>
      <c r="M12" s="25"/>
      <c r="N12" s="357"/>
      <c r="O12" s="25"/>
      <c r="P12" s="227"/>
      <c r="Q12" s="25"/>
      <c r="R12" s="457" t="s">
        <v>930</v>
      </c>
      <c r="S12" s="25"/>
      <c r="T12" s="357"/>
      <c r="U12" s="25"/>
      <c r="V12" s="227"/>
      <c r="W12" s="25"/>
      <c r="X12" s="227"/>
      <c r="Y12" s="25"/>
    </row>
    <row r="13" spans="1:25" s="9" customFormat="1" ht="150" x14ac:dyDescent="0.2">
      <c r="A13" s="228"/>
      <c r="B13" s="46" t="s">
        <v>931</v>
      </c>
      <c r="C13" s="229"/>
      <c r="D13" s="10" t="s">
        <v>925</v>
      </c>
      <c r="E13" s="229"/>
      <c r="F13" s="10"/>
      <c r="G13" s="25"/>
      <c r="H13" s="306" t="s">
        <v>922</v>
      </c>
      <c r="I13" s="25"/>
      <c r="J13" s="488"/>
      <c r="K13" s="25"/>
      <c r="L13" s="357" t="s">
        <v>932</v>
      </c>
      <c r="M13" s="25"/>
      <c r="N13" s="357" t="s">
        <v>933</v>
      </c>
      <c r="O13" s="25"/>
      <c r="P13" s="357" t="s">
        <v>934</v>
      </c>
      <c r="Q13" s="25"/>
      <c r="R13" s="457" t="s">
        <v>1266</v>
      </c>
      <c r="S13" s="25"/>
      <c r="T13" s="357"/>
      <c r="U13" s="25"/>
      <c r="V13" s="357"/>
      <c r="W13" s="25"/>
      <c r="X13" s="227"/>
      <c r="Y13" s="25"/>
    </row>
    <row r="14" spans="1:25" s="9" customFormat="1" ht="105" customHeight="1" x14ac:dyDescent="0.2">
      <c r="A14" s="228"/>
      <c r="B14" s="46" t="s">
        <v>935</v>
      </c>
      <c r="C14" s="229"/>
      <c r="D14" s="349">
        <v>10000000</v>
      </c>
      <c r="E14" s="229"/>
      <c r="F14" s="10" t="s">
        <v>866</v>
      </c>
      <c r="G14" s="25"/>
      <c r="H14" s="10" t="s">
        <v>866</v>
      </c>
      <c r="I14" s="25"/>
      <c r="J14" s="488"/>
      <c r="K14" s="25"/>
      <c r="L14" s="357" t="s">
        <v>936</v>
      </c>
      <c r="M14" s="25"/>
      <c r="N14" s="357"/>
      <c r="O14" s="25"/>
      <c r="P14" s="227"/>
      <c r="Q14" s="25"/>
      <c r="R14" s="457" t="s">
        <v>936</v>
      </c>
      <c r="S14" s="25"/>
      <c r="T14" s="357"/>
      <c r="U14" s="25"/>
      <c r="V14" s="227"/>
      <c r="W14" s="25"/>
      <c r="X14" s="227"/>
      <c r="Y14" s="25"/>
    </row>
    <row r="15" spans="1:25" s="9" customFormat="1" ht="90" x14ac:dyDescent="0.2">
      <c r="A15" s="228"/>
      <c r="B15" s="46" t="s">
        <v>937</v>
      </c>
      <c r="C15" s="229"/>
      <c r="D15" s="10" t="s">
        <v>925</v>
      </c>
      <c r="E15" s="229"/>
      <c r="F15" s="10"/>
      <c r="G15" s="25"/>
      <c r="H15" s="306" t="s">
        <v>922</v>
      </c>
      <c r="I15" s="25"/>
      <c r="J15" s="488"/>
      <c r="K15" s="25"/>
      <c r="L15" s="357" t="s">
        <v>938</v>
      </c>
      <c r="M15" s="25"/>
      <c r="N15" s="357"/>
      <c r="O15" s="25"/>
      <c r="P15" s="227"/>
      <c r="Q15" s="25"/>
      <c r="R15" s="457" t="s">
        <v>938</v>
      </c>
      <c r="S15" s="25"/>
      <c r="T15" s="357"/>
      <c r="U15" s="25"/>
      <c r="V15" s="227"/>
      <c r="W15" s="25"/>
      <c r="X15" s="227"/>
      <c r="Y15" s="25"/>
    </row>
    <row r="16" spans="1:25" s="58" customFormat="1" ht="75" x14ac:dyDescent="0.2">
      <c r="A16" s="308"/>
      <c r="B16" s="62" t="s">
        <v>939</v>
      </c>
      <c r="C16" s="309"/>
      <c r="D16" s="10" t="s">
        <v>940</v>
      </c>
      <c r="E16" s="309"/>
      <c r="F16" s="60"/>
      <c r="G16" s="59"/>
      <c r="H16" s="306" t="s">
        <v>941</v>
      </c>
      <c r="I16" s="59"/>
      <c r="J16" s="489"/>
      <c r="K16" s="59"/>
      <c r="L16" s="380" t="s">
        <v>942</v>
      </c>
      <c r="M16" s="59"/>
      <c r="N16" s="380"/>
      <c r="O16" s="59"/>
      <c r="P16" s="450"/>
      <c r="Q16" s="59"/>
      <c r="R16" s="464" t="s">
        <v>942</v>
      </c>
      <c r="S16" s="59"/>
      <c r="T16" s="380"/>
      <c r="U16" s="59"/>
      <c r="V16" s="450"/>
      <c r="W16" s="59"/>
      <c r="X16" s="450"/>
      <c r="Y16" s="59"/>
    </row>
    <row r="17" spans="1:25" s="49" customFormat="1" ht="18" x14ac:dyDescent="0.2">
      <c r="A17" s="48"/>
      <c r="G17" s="36"/>
      <c r="I17" s="36"/>
      <c r="J17" s="246"/>
      <c r="K17" s="36"/>
      <c r="L17" s="451"/>
      <c r="M17" s="36"/>
      <c r="N17" s="451"/>
      <c r="O17" s="36"/>
      <c r="P17" s="246"/>
      <c r="Q17" s="36"/>
      <c r="R17" s="465"/>
      <c r="S17" s="36"/>
      <c r="T17" s="451"/>
      <c r="U17" s="36"/>
      <c r="V17" s="246"/>
      <c r="W17" s="36"/>
      <c r="X17" s="246"/>
      <c r="Y17" s="36"/>
    </row>
  </sheetData>
  <mergeCells count="1">
    <mergeCell ref="J9:J16"/>
  </mergeCell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S14"/>
  <sheetViews>
    <sheetView zoomScale="50" zoomScaleNormal="50" workbookViewId="0">
      <selection activeCell="L3" sqref="L3"/>
    </sheetView>
  </sheetViews>
  <sheetFormatPr baseColWidth="10" defaultColWidth="10.5" defaultRowHeight="16" x14ac:dyDescent="0.2"/>
  <cols>
    <col min="1" max="1" width="16.33203125" customWidth="1"/>
    <col min="2" max="2" width="42" customWidth="1"/>
    <col min="3" max="3" width="3.33203125" customWidth="1"/>
    <col min="4" max="4" width="35.33203125" customWidth="1"/>
    <col min="5" max="5" width="3.33203125" customWidth="1"/>
    <col min="6" max="6" width="21.5" customWidth="1"/>
    <col min="7" max="7" width="3.33203125" customWidth="1"/>
    <col min="8" max="8" width="23" customWidth="1"/>
    <col min="9" max="9" width="3.3320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25">
      <c r="A1" s="216" t="s">
        <v>943</v>
      </c>
    </row>
    <row r="3" spans="1:19" s="26" customFormat="1" ht="195" x14ac:dyDescent="0.2">
      <c r="A3" s="410" t="s">
        <v>944</v>
      </c>
      <c r="B3" s="43" t="s">
        <v>945</v>
      </c>
      <c r="D3" s="10" t="s">
        <v>1120</v>
      </c>
      <c r="F3" s="44"/>
      <c r="H3" s="44"/>
      <c r="J3" s="226"/>
      <c r="L3" s="357" t="s">
        <v>951</v>
      </c>
      <c r="N3" s="227"/>
      <c r="P3" s="227"/>
      <c r="R3" s="227"/>
    </row>
    <row r="4" spans="1:19" s="25" customFormat="1" ht="18" x14ac:dyDescent="0.2">
      <c r="A4" s="42"/>
      <c r="B4" s="34"/>
      <c r="D4" s="34"/>
      <c r="F4" s="34"/>
      <c r="H4" s="34"/>
      <c r="J4" s="35"/>
      <c r="L4" s="35"/>
    </row>
    <row r="5" spans="1:19" s="275" customFormat="1" ht="85" x14ac:dyDescent="0.2">
      <c r="A5" s="280"/>
      <c r="B5" s="274" t="s">
        <v>118</v>
      </c>
      <c r="D5" s="276" t="s">
        <v>119</v>
      </c>
      <c r="E5" s="277"/>
      <c r="F5" s="276" t="s">
        <v>120</v>
      </c>
      <c r="G5" s="277"/>
      <c r="H5" s="276" t="s">
        <v>121</v>
      </c>
      <c r="J5" s="278" t="s">
        <v>122</v>
      </c>
      <c r="K5" s="277"/>
      <c r="L5" s="278" t="s">
        <v>123</v>
      </c>
      <c r="M5" s="277"/>
      <c r="N5" s="278" t="s">
        <v>124</v>
      </c>
      <c r="O5" s="277"/>
      <c r="P5" s="278" t="s">
        <v>125</v>
      </c>
      <c r="Q5" s="277"/>
      <c r="R5" s="278" t="s">
        <v>129</v>
      </c>
      <c r="S5" s="277"/>
    </row>
    <row r="6" spans="1:19" s="25" customFormat="1" ht="18" x14ac:dyDescent="0.2">
      <c r="A6" s="42"/>
      <c r="B6" s="34"/>
      <c r="D6" s="34"/>
      <c r="F6" s="34"/>
      <c r="H6" s="34"/>
      <c r="J6" s="35"/>
      <c r="L6" s="35"/>
      <c r="N6" s="35"/>
      <c r="P6" s="35"/>
      <c r="R6" s="35"/>
    </row>
    <row r="7" spans="1:19" s="26" customFormat="1" ht="30" x14ac:dyDescent="0.2">
      <c r="A7" s="410" t="s">
        <v>180</v>
      </c>
      <c r="B7" s="43" t="s">
        <v>946</v>
      </c>
      <c r="D7" s="10" t="s">
        <v>88</v>
      </c>
      <c r="F7" s="44"/>
      <c r="H7" s="44"/>
      <c r="J7" s="226"/>
      <c r="L7" s="227"/>
      <c r="M7" s="25"/>
      <c r="N7" s="227"/>
      <c r="O7" s="25"/>
      <c r="P7" s="227"/>
      <c r="Q7" s="25"/>
      <c r="R7" s="227"/>
    </row>
    <row r="8" spans="1:19" s="25" customFormat="1" ht="18" x14ac:dyDescent="0.2">
      <c r="A8" s="42"/>
      <c r="B8" s="34"/>
      <c r="D8" s="34"/>
      <c r="F8" s="34"/>
      <c r="H8" s="34"/>
      <c r="J8" s="35"/>
      <c r="L8" s="35"/>
      <c r="N8" s="35"/>
      <c r="P8" s="35"/>
      <c r="R8" s="35"/>
    </row>
    <row r="9" spans="1:19" s="9" customFormat="1" ht="195" x14ac:dyDescent="0.2">
      <c r="A9" s="228"/>
      <c r="B9" s="40" t="s">
        <v>947</v>
      </c>
      <c r="C9" s="229"/>
      <c r="D9" s="10" t="s">
        <v>948</v>
      </c>
      <c r="E9" s="229"/>
      <c r="F9" s="10" t="s">
        <v>949</v>
      </c>
      <c r="G9" s="25"/>
      <c r="H9" s="306" t="s">
        <v>950</v>
      </c>
      <c r="I9" s="25"/>
      <c r="J9" s="547"/>
      <c r="K9" s="25"/>
      <c r="L9" s="357" t="s">
        <v>951</v>
      </c>
      <c r="M9" s="25"/>
      <c r="N9" s="227"/>
      <c r="O9" s="25"/>
      <c r="P9" s="227"/>
      <c r="Q9" s="25"/>
      <c r="R9" s="227"/>
      <c r="S9" s="25"/>
    </row>
    <row r="10" spans="1:19" s="9" customFormat="1" ht="90.75" customHeight="1" x14ac:dyDescent="0.2">
      <c r="A10" s="228"/>
      <c r="B10" s="46" t="s">
        <v>952</v>
      </c>
      <c r="C10" s="229"/>
      <c r="D10" s="10" t="s">
        <v>554</v>
      </c>
      <c r="E10" s="229"/>
      <c r="F10" s="10"/>
      <c r="G10" s="26"/>
      <c r="H10" s="10"/>
      <c r="I10" s="26"/>
      <c r="J10" s="548"/>
      <c r="K10" s="26"/>
      <c r="L10" s="227"/>
      <c r="M10" s="26"/>
      <c r="N10" s="227"/>
      <c r="O10" s="26"/>
      <c r="P10" s="227"/>
      <c r="Q10" s="26"/>
      <c r="R10" s="227"/>
      <c r="S10" s="26"/>
    </row>
    <row r="11" spans="1:19" s="9" customFormat="1" ht="47.25" customHeight="1" x14ac:dyDescent="0.2">
      <c r="A11" s="228"/>
      <c r="B11" s="46" t="s">
        <v>953</v>
      </c>
      <c r="C11" s="229"/>
      <c r="D11" s="10" t="s">
        <v>856</v>
      </c>
      <c r="E11" s="229"/>
      <c r="F11" s="10" t="s">
        <v>866</v>
      </c>
      <c r="G11" s="26"/>
      <c r="H11" s="10" t="s">
        <v>866</v>
      </c>
      <c r="I11" s="26"/>
      <c r="J11" s="548"/>
      <c r="K11" s="26"/>
      <c r="L11" s="227"/>
      <c r="M11" s="26"/>
      <c r="N11" s="227"/>
      <c r="O11" s="26"/>
      <c r="P11" s="227"/>
      <c r="Q11" s="26"/>
      <c r="R11" s="227"/>
      <c r="S11" s="26"/>
    </row>
    <row r="12" spans="1:19" s="9" customFormat="1" ht="47.25" customHeight="1" x14ac:dyDescent="0.2">
      <c r="A12" s="228"/>
      <c r="B12" s="46" t="s">
        <v>954</v>
      </c>
      <c r="C12" s="229"/>
      <c r="D12" s="10" t="s">
        <v>856</v>
      </c>
      <c r="E12" s="229"/>
      <c r="F12" s="10" t="s">
        <v>866</v>
      </c>
      <c r="G12" s="26"/>
      <c r="H12" s="10" t="s">
        <v>866</v>
      </c>
      <c r="I12" s="26"/>
      <c r="J12" s="548"/>
      <c r="K12" s="26"/>
      <c r="L12" s="227"/>
      <c r="M12" s="26"/>
      <c r="N12" s="227"/>
      <c r="O12" s="26"/>
      <c r="P12" s="227"/>
      <c r="Q12" s="26"/>
      <c r="R12" s="227"/>
      <c r="S12" s="26"/>
    </row>
    <row r="13" spans="1:19" s="9" customFormat="1" ht="74.25" customHeight="1" x14ac:dyDescent="0.2">
      <c r="A13" s="228"/>
      <c r="B13" s="46" t="s">
        <v>955</v>
      </c>
      <c r="C13" s="229"/>
      <c r="D13" s="10" t="s">
        <v>856</v>
      </c>
      <c r="E13" s="229"/>
      <c r="F13" s="10" t="s">
        <v>866</v>
      </c>
      <c r="G13" s="26"/>
      <c r="H13" s="10" t="s">
        <v>866</v>
      </c>
      <c r="I13" s="26"/>
      <c r="J13" s="549"/>
      <c r="K13" s="26"/>
      <c r="L13" s="227"/>
      <c r="M13" s="26"/>
      <c r="N13" s="227"/>
      <c r="O13" s="26"/>
      <c r="P13" s="227"/>
      <c r="Q13" s="26"/>
      <c r="R13" s="227"/>
      <c r="S13" s="26"/>
    </row>
    <row r="14" spans="1:19" s="11" customFormat="1" x14ac:dyDescent="0.2">
      <c r="A14" s="47"/>
    </row>
  </sheetData>
  <mergeCells count="1">
    <mergeCell ref="J9:J13"/>
  </mergeCells>
  <pageMargins left="0.23622047244094491" right="0.23622047244094491" top="0.74803149606299213" bottom="0.74803149606299213" header="0.31496062992125984" footer="0.31496062992125984"/>
  <pageSetup paperSize="8" scale="99"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Y17"/>
  <sheetViews>
    <sheetView topLeftCell="A6" zoomScale="40" zoomScaleNormal="40" workbookViewId="0">
      <selection activeCell="L16" sqref="L16"/>
    </sheetView>
  </sheetViews>
  <sheetFormatPr baseColWidth="10" defaultColWidth="10.5" defaultRowHeight="16" x14ac:dyDescent="0.2"/>
  <cols>
    <col min="1" max="1" width="23.83203125" customWidth="1"/>
    <col min="2" max="2" width="46.83203125" customWidth="1"/>
    <col min="3" max="3" width="3.33203125" customWidth="1"/>
    <col min="4" max="4" width="32.5" customWidth="1"/>
    <col min="5" max="5" width="3.33203125" customWidth="1"/>
    <col min="6" max="6" width="32.5" customWidth="1"/>
    <col min="7" max="7" width="3.33203125" customWidth="1"/>
    <col min="8" max="8" width="32.5" customWidth="1"/>
    <col min="9" max="9" width="3.33203125" customWidth="1"/>
    <col min="10" max="10" width="39.5" customWidth="1"/>
    <col min="11" max="11" width="3" customWidth="1"/>
    <col min="12" max="12" width="39.5" style="356" customWidth="1"/>
    <col min="13" max="13" width="3" customWidth="1"/>
    <col min="14" max="14" width="39.5" customWidth="1"/>
    <col min="15" max="15" width="3" customWidth="1"/>
    <col min="16" max="16" width="39.5" customWidth="1"/>
    <col min="17" max="17" width="3" customWidth="1"/>
    <col min="18" max="18" width="39.5" style="356" customWidth="1"/>
    <col min="19" max="19" width="3" customWidth="1"/>
    <col min="20" max="20" width="39.5" customWidth="1"/>
    <col min="21" max="21" width="3" customWidth="1"/>
    <col min="22" max="22" width="39.5" customWidth="1"/>
    <col min="23" max="23" width="3" customWidth="1"/>
    <col min="24" max="24" width="39.5" customWidth="1"/>
    <col min="25" max="25" width="3" customWidth="1"/>
  </cols>
  <sheetData>
    <row r="1" spans="1:25" ht="25" x14ac:dyDescent="0.25">
      <c r="A1" s="216" t="s">
        <v>956</v>
      </c>
    </row>
    <row r="3" spans="1:25" s="26" customFormat="1" ht="328" x14ac:dyDescent="0.2">
      <c r="A3" s="410" t="s">
        <v>957</v>
      </c>
      <c r="B3" s="43" t="s">
        <v>958</v>
      </c>
      <c r="D3" s="10" t="s">
        <v>310</v>
      </c>
      <c r="F3" s="44"/>
      <c r="H3" s="44"/>
      <c r="J3" s="226"/>
      <c r="L3" s="357"/>
      <c r="N3" s="227"/>
      <c r="P3" s="227"/>
      <c r="R3" s="357" t="s">
        <v>1305</v>
      </c>
      <c r="T3" s="227"/>
      <c r="V3" s="227"/>
      <c r="X3" s="227"/>
    </row>
    <row r="4" spans="1:25" s="25" customFormat="1" ht="18" x14ac:dyDescent="0.2">
      <c r="A4" s="42"/>
      <c r="B4" s="34"/>
      <c r="D4" s="34"/>
      <c r="F4" s="34"/>
      <c r="H4" s="34"/>
      <c r="J4" s="35"/>
      <c r="L4" s="367"/>
      <c r="R4" s="367"/>
    </row>
    <row r="5" spans="1:25" s="277" customFormat="1" ht="85" x14ac:dyDescent="0.2">
      <c r="A5" s="296"/>
      <c r="B5" s="276" t="s">
        <v>118</v>
      </c>
      <c r="D5" s="276" t="s">
        <v>119</v>
      </c>
      <c r="F5" s="276" t="s">
        <v>120</v>
      </c>
      <c r="H5" s="276" t="s">
        <v>121</v>
      </c>
      <c r="J5" s="278" t="s">
        <v>122</v>
      </c>
      <c r="L5" s="278" t="s">
        <v>123</v>
      </c>
      <c r="N5" s="278" t="s">
        <v>124</v>
      </c>
      <c r="P5" s="278" t="s">
        <v>125</v>
      </c>
      <c r="R5" s="278" t="s">
        <v>126</v>
      </c>
      <c r="T5" s="278" t="s">
        <v>127</v>
      </c>
      <c r="V5" s="278" t="s">
        <v>128</v>
      </c>
      <c r="X5" s="278" t="s">
        <v>129</v>
      </c>
    </row>
    <row r="6" spans="1:25" s="25" customFormat="1" ht="18" x14ac:dyDescent="0.2">
      <c r="A6" s="42"/>
      <c r="B6" s="34"/>
      <c r="D6" s="34"/>
      <c r="F6" s="34"/>
      <c r="H6" s="34"/>
      <c r="J6" s="35"/>
      <c r="L6" s="367"/>
      <c r="N6" s="35"/>
      <c r="P6" s="35"/>
      <c r="R6" s="367"/>
      <c r="T6" s="35"/>
      <c r="V6" s="35"/>
      <c r="X6" s="35"/>
    </row>
    <row r="7" spans="1:25" s="26" customFormat="1" ht="30" x14ac:dyDescent="0.2">
      <c r="A7" s="410" t="s">
        <v>180</v>
      </c>
      <c r="B7" s="43" t="s">
        <v>959</v>
      </c>
      <c r="D7" s="10" t="s">
        <v>62</v>
      </c>
      <c r="F7" s="44"/>
      <c r="H7" s="44"/>
      <c r="J7" s="226"/>
    </row>
    <row r="8" spans="1:25" s="25" customFormat="1" ht="18" x14ac:dyDescent="0.2">
      <c r="A8" s="42"/>
      <c r="B8" s="34"/>
      <c r="D8" s="34"/>
      <c r="F8" s="34"/>
      <c r="H8" s="34"/>
      <c r="J8" s="35"/>
      <c r="L8" s="367"/>
      <c r="N8" s="35"/>
      <c r="P8" s="35"/>
      <c r="R8" s="367"/>
      <c r="T8" s="35"/>
      <c r="V8" s="35"/>
      <c r="X8" s="35"/>
    </row>
    <row r="9" spans="1:25" s="9" customFormat="1" ht="30" x14ac:dyDescent="0.2">
      <c r="A9" s="228"/>
      <c r="B9" s="40" t="s">
        <v>960</v>
      </c>
      <c r="C9" s="229"/>
      <c r="D9" s="10" t="s">
        <v>62</v>
      </c>
      <c r="E9" s="229"/>
      <c r="F9" s="10" t="str">
        <f>IF(D9=[2]Lists!$K$4,"&lt; Input URL to data source &gt;",IF(D9=[2]Lists!$K$5,"&lt; Reference section in EITI Report or URL &gt;",IF(D9=[2]Lists!$K$6,"&lt; Reference evidence of non-applicability &gt;","")))</f>
        <v/>
      </c>
      <c r="G9" s="25"/>
      <c r="H9" s="10" t="s">
        <v>961</v>
      </c>
      <c r="I9" s="25"/>
      <c r="J9" s="487"/>
      <c r="K9" s="25"/>
      <c r="L9" s="357"/>
      <c r="M9" s="25"/>
      <c r="N9" s="227"/>
      <c r="O9" s="25"/>
      <c r="P9" s="227"/>
      <c r="Q9" s="25"/>
      <c r="R9" s="357"/>
      <c r="S9" s="25"/>
      <c r="T9" s="227"/>
      <c r="U9" s="25"/>
      <c r="V9" s="227"/>
      <c r="W9" s="25"/>
      <c r="X9" s="227"/>
      <c r="Y9" s="25"/>
    </row>
    <row r="10" spans="1:25" s="9" customFormat="1" ht="285" x14ac:dyDescent="0.2">
      <c r="A10" s="228"/>
      <c r="B10" s="46" t="s">
        <v>962</v>
      </c>
      <c r="C10" s="229"/>
      <c r="D10" s="10" t="s">
        <v>62</v>
      </c>
      <c r="E10" s="229"/>
      <c r="F10" s="10"/>
      <c r="G10" s="25"/>
      <c r="H10" s="10" t="s">
        <v>961</v>
      </c>
      <c r="I10" s="25"/>
      <c r="J10" s="488"/>
      <c r="K10" s="25"/>
      <c r="L10" s="357" t="s">
        <v>963</v>
      </c>
      <c r="M10" s="25"/>
      <c r="N10" s="387" t="s">
        <v>964</v>
      </c>
      <c r="O10" s="25"/>
      <c r="P10" s="227"/>
      <c r="Q10" s="25"/>
      <c r="R10" s="357" t="s">
        <v>963</v>
      </c>
      <c r="S10" s="25"/>
      <c r="T10" s="387"/>
      <c r="U10" s="25"/>
      <c r="V10" s="227"/>
      <c r="W10" s="25"/>
      <c r="X10" s="227"/>
      <c r="Y10" s="25"/>
    </row>
    <row r="11" spans="1:25" s="9" customFormat="1" ht="90" x14ac:dyDescent="0.2">
      <c r="A11" s="228"/>
      <c r="B11" s="46" t="s">
        <v>965</v>
      </c>
      <c r="C11" s="229"/>
      <c r="D11" s="317">
        <v>1975924601</v>
      </c>
      <c r="E11" s="229"/>
      <c r="F11" s="10" t="s">
        <v>54</v>
      </c>
      <c r="G11" s="26"/>
      <c r="H11" s="10" t="s">
        <v>54</v>
      </c>
      <c r="I11" s="26"/>
      <c r="J11" s="488"/>
      <c r="K11" s="26"/>
      <c r="L11" s="357" t="s">
        <v>966</v>
      </c>
      <c r="M11" s="26"/>
      <c r="N11" s="227"/>
      <c r="O11" s="26"/>
      <c r="P11" s="227"/>
      <c r="Q11" s="26"/>
      <c r="R11" s="357" t="s">
        <v>966</v>
      </c>
      <c r="S11" s="26"/>
      <c r="T11" s="227"/>
      <c r="U11" s="26"/>
      <c r="V11" s="227"/>
      <c r="W11" s="26"/>
      <c r="X11" s="227"/>
      <c r="Y11" s="26"/>
    </row>
    <row r="12" spans="1:25" s="9" customFormat="1" ht="356" x14ac:dyDescent="0.2">
      <c r="A12" s="228"/>
      <c r="B12" s="46" t="s">
        <v>967</v>
      </c>
      <c r="C12" s="229"/>
      <c r="D12" s="10" t="s">
        <v>88</v>
      </c>
      <c r="E12" s="229"/>
      <c r="F12" s="10"/>
      <c r="G12" s="25"/>
      <c r="H12" s="10" t="s">
        <v>968</v>
      </c>
      <c r="I12" s="25"/>
      <c r="J12" s="488"/>
      <c r="K12" s="25"/>
      <c r="L12" s="357" t="s">
        <v>969</v>
      </c>
      <c r="M12" s="25"/>
      <c r="N12" s="227"/>
      <c r="O12" s="25"/>
      <c r="P12" s="357" t="s">
        <v>970</v>
      </c>
      <c r="Q12" s="25"/>
      <c r="R12" s="357" t="s">
        <v>1304</v>
      </c>
      <c r="S12" s="25"/>
      <c r="T12" s="227"/>
      <c r="U12" s="25"/>
      <c r="V12" s="357"/>
      <c r="W12" s="25"/>
      <c r="X12" s="227"/>
      <c r="Y12" s="25"/>
    </row>
    <row r="13" spans="1:25" s="9" customFormat="1" ht="64" customHeight="1" x14ac:dyDescent="0.2">
      <c r="A13" s="228"/>
      <c r="B13" s="46" t="s">
        <v>971</v>
      </c>
      <c r="C13" s="229"/>
      <c r="D13" s="317">
        <v>343630000</v>
      </c>
      <c r="E13" s="229"/>
      <c r="F13" s="10" t="s">
        <v>54</v>
      </c>
      <c r="G13" s="26"/>
      <c r="H13" s="10" t="s">
        <v>54</v>
      </c>
      <c r="I13" s="25"/>
      <c r="J13" s="488"/>
      <c r="K13" s="25"/>
      <c r="L13" s="357"/>
      <c r="M13" s="25"/>
      <c r="N13" s="227"/>
      <c r="O13" s="25"/>
      <c r="P13" s="227"/>
      <c r="Q13" s="25"/>
      <c r="R13" s="357"/>
      <c r="S13" s="25"/>
      <c r="T13" s="227"/>
      <c r="U13" s="25"/>
      <c r="V13" s="227"/>
      <c r="W13" s="25"/>
      <c r="X13" s="227"/>
      <c r="Y13" s="25"/>
    </row>
    <row r="14" spans="1:25" s="9" customFormat="1" ht="60" x14ac:dyDescent="0.2">
      <c r="A14" s="228"/>
      <c r="B14" s="46" t="s">
        <v>972</v>
      </c>
      <c r="C14" s="229"/>
      <c r="D14" s="10" t="s">
        <v>62</v>
      </c>
      <c r="E14" s="229"/>
      <c r="F14" s="10"/>
      <c r="G14" s="25"/>
      <c r="H14" s="10"/>
      <c r="I14" s="25"/>
      <c r="J14" s="488"/>
      <c r="K14" s="25"/>
      <c r="L14" s="357" t="s">
        <v>973</v>
      </c>
      <c r="M14" s="25"/>
      <c r="N14" s="227"/>
      <c r="O14" s="25"/>
      <c r="P14" s="227"/>
      <c r="Q14" s="25"/>
      <c r="R14" s="357" t="s">
        <v>1303</v>
      </c>
      <c r="S14" s="25"/>
      <c r="T14" s="227"/>
      <c r="U14" s="25"/>
      <c r="V14" s="227"/>
      <c r="W14" s="25"/>
      <c r="X14" s="227"/>
      <c r="Y14" s="25"/>
    </row>
    <row r="15" spans="1:25" s="9" customFormat="1" ht="120" x14ac:dyDescent="0.2">
      <c r="A15" s="228"/>
      <c r="B15" s="46" t="s">
        <v>974</v>
      </c>
      <c r="C15" s="229"/>
      <c r="D15" s="317">
        <f>700257821+32501813</f>
        <v>732759634</v>
      </c>
      <c r="E15" s="229"/>
      <c r="F15" s="10" t="s">
        <v>54</v>
      </c>
      <c r="G15" s="26"/>
      <c r="H15" s="10" t="s">
        <v>54</v>
      </c>
      <c r="I15" s="25"/>
      <c r="J15" s="488"/>
      <c r="K15" s="25"/>
      <c r="L15" s="357" t="s">
        <v>975</v>
      </c>
      <c r="M15" s="25"/>
      <c r="N15" s="227"/>
      <c r="O15" s="25"/>
      <c r="P15" s="227"/>
      <c r="Q15" s="25"/>
      <c r="R15" s="357" t="s">
        <v>975</v>
      </c>
      <c r="S15" s="25"/>
      <c r="T15" s="227"/>
      <c r="U15" s="25"/>
      <c r="V15" s="227"/>
      <c r="W15" s="25"/>
      <c r="X15" s="227"/>
      <c r="Y15" s="25"/>
    </row>
    <row r="16" spans="1:25" s="9" customFormat="1" ht="75" x14ac:dyDescent="0.2">
      <c r="A16" s="228"/>
      <c r="B16" s="46" t="s">
        <v>976</v>
      </c>
      <c r="C16" s="229"/>
      <c r="D16" s="10" t="s">
        <v>977</v>
      </c>
      <c r="E16" s="229"/>
      <c r="F16" s="10"/>
      <c r="G16" s="25"/>
      <c r="H16" s="10"/>
      <c r="I16" s="25"/>
      <c r="J16" s="489"/>
      <c r="K16" s="25"/>
      <c r="L16" s="357" t="s">
        <v>978</v>
      </c>
      <c r="M16" s="25"/>
      <c r="N16" s="227"/>
      <c r="O16" s="25"/>
      <c r="P16" s="227"/>
      <c r="Q16" s="25"/>
      <c r="R16" s="357" t="s">
        <v>978</v>
      </c>
      <c r="S16" s="25"/>
      <c r="T16" s="227"/>
      <c r="U16" s="25"/>
      <c r="V16" s="227"/>
      <c r="W16" s="25"/>
      <c r="X16" s="227"/>
      <c r="Y16" s="25"/>
    </row>
    <row r="17" spans="1:18" s="11" customFormat="1" x14ac:dyDescent="0.2">
      <c r="A17" s="47"/>
      <c r="L17" s="68"/>
      <c r="R17" s="68"/>
    </row>
  </sheetData>
  <mergeCells count="1">
    <mergeCell ref="J9:J16"/>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1" xr:uid="{00000000-0002-0000-1200-000000000000}">
      <formula1>0</formula1>
    </dataValidation>
  </dataValidations>
  <hyperlinks>
    <hyperlink ref="N10" r:id="rId1" xr:uid="{00000000-0004-0000-1200-000000000000}"/>
  </hyperlinks>
  <pageMargins left="0.23622047244094491" right="0.23622047244094491" top="0.74803149606299213" bottom="0.74803149606299213" header="0.31496062992125984" footer="0.31496062992125984"/>
  <pageSetup paperSize="8" scale="8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0"/>
  <sheetViews>
    <sheetView showGridLines="0" zoomScale="75" zoomScaleNormal="85" workbookViewId="0">
      <selection activeCell="G51" sqref="G51"/>
    </sheetView>
  </sheetViews>
  <sheetFormatPr baseColWidth="10" defaultColWidth="4" defaultRowHeight="24" customHeight="1" x14ac:dyDescent="0.2"/>
  <cols>
    <col min="1" max="1" width="4" style="124"/>
    <col min="2" max="2" width="4" style="124" hidden="1" customWidth="1"/>
    <col min="3" max="3" width="75" style="124" bestFit="1" customWidth="1"/>
    <col min="4" max="4" width="2.83203125" style="124" customWidth="1"/>
    <col min="5" max="5" width="51.5" style="124" customWidth="1"/>
    <col min="6" max="6" width="2.83203125" style="124" customWidth="1"/>
    <col min="7" max="7" width="44.83203125" style="124" customWidth="1"/>
    <col min="8" max="16384" width="4" style="124"/>
  </cols>
  <sheetData>
    <row r="1" spans="1:7" ht="16" x14ac:dyDescent="0.2">
      <c r="B1" s="125"/>
    </row>
    <row r="2" spans="1:7" ht="16" x14ac:dyDescent="0.2">
      <c r="B2" s="125"/>
      <c r="C2" s="473" t="s">
        <v>34</v>
      </c>
      <c r="D2" s="473"/>
      <c r="E2" s="473"/>
      <c r="F2" s="473"/>
      <c r="G2" s="473"/>
    </row>
    <row r="3" spans="1:7" s="126" customFormat="1" ht="23" x14ac:dyDescent="0.2">
      <c r="B3" s="127"/>
      <c r="C3" s="474" t="s">
        <v>35</v>
      </c>
      <c r="D3" s="474"/>
      <c r="E3" s="474"/>
      <c r="F3" s="474"/>
      <c r="G3" s="474"/>
    </row>
    <row r="4" spans="1:7" ht="12.75" customHeight="1" x14ac:dyDescent="0.2">
      <c r="B4" s="125"/>
      <c r="C4" s="475" t="s">
        <v>36</v>
      </c>
      <c r="D4" s="475"/>
      <c r="E4" s="475"/>
      <c r="F4" s="475"/>
      <c r="G4" s="475"/>
    </row>
    <row r="5" spans="1:7" ht="12.75" customHeight="1" x14ac:dyDescent="0.2">
      <c r="B5" s="125"/>
      <c r="C5" s="476" t="s">
        <v>37</v>
      </c>
      <c r="D5" s="476"/>
      <c r="E5" s="476"/>
      <c r="F5" s="476"/>
      <c r="G5" s="476"/>
    </row>
    <row r="6" spans="1:7" ht="12.75" customHeight="1" x14ac:dyDescent="0.2">
      <c r="B6" s="125"/>
      <c r="C6" s="476" t="s">
        <v>38</v>
      </c>
      <c r="D6" s="476"/>
      <c r="E6" s="476"/>
      <c r="F6" s="476"/>
      <c r="G6" s="476"/>
    </row>
    <row r="7" spans="1:7" ht="12.75" customHeight="1" x14ac:dyDescent="0.2">
      <c r="B7" s="125"/>
      <c r="C7" s="477" t="s">
        <v>39</v>
      </c>
      <c r="D7" s="478"/>
      <c r="E7" s="478"/>
      <c r="F7" s="478"/>
      <c r="G7" s="478"/>
    </row>
    <row r="8" spans="1:7" ht="16" x14ac:dyDescent="0.2">
      <c r="B8" s="125"/>
      <c r="C8" s="243"/>
      <c r="D8" s="128"/>
      <c r="E8" s="128"/>
      <c r="F8" s="243"/>
      <c r="G8" s="243"/>
    </row>
    <row r="9" spans="1:7" ht="16" x14ac:dyDescent="0.2">
      <c r="B9" s="125"/>
      <c r="C9" s="129" t="s">
        <v>40</v>
      </c>
      <c r="D9" s="427"/>
      <c r="E9" s="131" t="s">
        <v>41</v>
      </c>
      <c r="F9" s="427"/>
      <c r="G9" s="132" t="s">
        <v>15</v>
      </c>
    </row>
    <row r="10" spans="1:7" ht="16" x14ac:dyDescent="0.2">
      <c r="B10" s="125"/>
      <c r="C10" s="243"/>
      <c r="D10" s="128"/>
      <c r="E10" s="128"/>
      <c r="F10" s="243"/>
      <c r="G10" s="243"/>
    </row>
    <row r="11" spans="1:7" s="126" customFormat="1" ht="23" x14ac:dyDescent="0.2">
      <c r="B11" s="133"/>
      <c r="C11" s="134" t="s">
        <v>42</v>
      </c>
      <c r="D11" s="127"/>
      <c r="E11" s="135"/>
      <c r="F11" s="127"/>
      <c r="G11" s="127"/>
    </row>
    <row r="12" spans="1:7" ht="19" thickBot="1" x14ac:dyDescent="0.25">
      <c r="A12" s="136"/>
      <c r="B12" s="137"/>
      <c r="C12" s="138" t="s">
        <v>43</v>
      </c>
      <c r="D12" s="139"/>
      <c r="E12" s="140" t="s">
        <v>44</v>
      </c>
      <c r="F12" s="139"/>
      <c r="G12" s="141" t="s">
        <v>45</v>
      </c>
    </row>
    <row r="13" spans="1:7" ht="17" thickBot="1" x14ac:dyDescent="0.25">
      <c r="B13" s="142"/>
      <c r="C13" s="143" t="s">
        <v>46</v>
      </c>
      <c r="D13" s="429"/>
      <c r="E13" s="144"/>
      <c r="F13" s="429"/>
      <c r="G13" s="144"/>
    </row>
    <row r="14" spans="1:7" ht="16" x14ac:dyDescent="0.2">
      <c r="A14" s="145"/>
      <c r="B14" s="146" t="s">
        <v>32</v>
      </c>
      <c r="C14" s="147" t="s">
        <v>47</v>
      </c>
      <c r="D14" s="415"/>
      <c r="E14" s="148" t="s">
        <v>48</v>
      </c>
      <c r="F14" s="415"/>
      <c r="G14" s="149"/>
    </row>
    <row r="15" spans="1:7" ht="16" x14ac:dyDescent="0.2">
      <c r="A15" s="145"/>
      <c r="B15" s="146" t="s">
        <v>32</v>
      </c>
      <c r="C15" s="147" t="s">
        <v>49</v>
      </c>
      <c r="D15" s="415"/>
      <c r="E15" s="302" t="s">
        <v>50</v>
      </c>
      <c r="F15" s="415"/>
      <c r="G15" s="149"/>
    </row>
    <row r="16" spans="1:7" ht="16" x14ac:dyDescent="0.2">
      <c r="B16" s="146" t="s">
        <v>32</v>
      </c>
      <c r="C16" s="147" t="s">
        <v>51</v>
      </c>
      <c r="D16" s="415"/>
      <c r="E16" s="302" t="s">
        <v>52</v>
      </c>
      <c r="F16" s="415"/>
      <c r="G16" s="149"/>
    </row>
    <row r="17" spans="1:7" ht="17" thickBot="1" x14ac:dyDescent="0.25">
      <c r="B17" s="146" t="s">
        <v>32</v>
      </c>
      <c r="C17" s="151" t="s">
        <v>53</v>
      </c>
      <c r="D17" s="95"/>
      <c r="E17" s="303" t="s">
        <v>54</v>
      </c>
      <c r="F17" s="95"/>
      <c r="G17" s="152"/>
    </row>
    <row r="18" spans="1:7" ht="17" thickBot="1" x14ac:dyDescent="0.25">
      <c r="B18" s="142"/>
      <c r="C18" s="143" t="s">
        <v>55</v>
      </c>
      <c r="D18" s="429"/>
      <c r="E18" s="144"/>
      <c r="F18" s="429"/>
      <c r="G18" s="144"/>
    </row>
    <row r="19" spans="1:7" ht="16" x14ac:dyDescent="0.2">
      <c r="A19" s="145"/>
      <c r="B19" s="146" t="s">
        <v>56</v>
      </c>
      <c r="C19" s="147" t="s">
        <v>57</v>
      </c>
      <c r="D19" s="415"/>
      <c r="E19" s="153">
        <v>43466</v>
      </c>
      <c r="F19" s="415"/>
      <c r="G19" s="149"/>
    </row>
    <row r="20" spans="1:7" ht="17" thickBot="1" x14ac:dyDescent="0.25">
      <c r="A20" s="145"/>
      <c r="B20" s="146" t="s">
        <v>56</v>
      </c>
      <c r="C20" s="151" t="s">
        <v>58</v>
      </c>
      <c r="D20" s="95"/>
      <c r="E20" s="153">
        <v>43830</v>
      </c>
      <c r="F20" s="95"/>
      <c r="G20" s="152"/>
    </row>
    <row r="21" spans="1:7" ht="17" thickBot="1" x14ac:dyDescent="0.25">
      <c r="B21" s="142"/>
      <c r="C21" s="143" t="s">
        <v>59</v>
      </c>
      <c r="D21" s="429"/>
      <c r="E21" s="430"/>
      <c r="F21" s="429"/>
      <c r="G21" s="144"/>
    </row>
    <row r="22" spans="1:7" ht="16" x14ac:dyDescent="0.2">
      <c r="B22" s="146" t="s">
        <v>60</v>
      </c>
      <c r="C22" s="154" t="s">
        <v>61</v>
      </c>
      <c r="D22" s="415"/>
      <c r="E22" s="148" t="s">
        <v>62</v>
      </c>
      <c r="F22" s="415"/>
      <c r="G22" s="149"/>
    </row>
    <row r="23" spans="1:7" ht="16" x14ac:dyDescent="0.2">
      <c r="A23" s="145"/>
      <c r="B23" s="146" t="s">
        <v>60</v>
      </c>
      <c r="C23" s="147" t="s">
        <v>63</v>
      </c>
      <c r="D23" s="415"/>
      <c r="E23" s="155" t="s">
        <v>64</v>
      </c>
      <c r="F23" s="415"/>
      <c r="G23" s="149"/>
    </row>
    <row r="24" spans="1:7" ht="16" x14ac:dyDescent="0.2">
      <c r="B24" s="146" t="s">
        <v>60</v>
      </c>
      <c r="C24" s="147" t="s">
        <v>65</v>
      </c>
      <c r="D24" s="415"/>
      <c r="E24" s="156">
        <v>44182</v>
      </c>
      <c r="F24" s="415"/>
      <c r="G24" s="149"/>
    </row>
    <row r="25" spans="1:7" ht="16" x14ac:dyDescent="0.2">
      <c r="A25" s="145"/>
      <c r="B25" s="146" t="s">
        <v>60</v>
      </c>
      <c r="C25" s="147" t="s">
        <v>66</v>
      </c>
      <c r="D25" s="415"/>
      <c r="E25" s="297" t="s">
        <v>67</v>
      </c>
      <c r="F25" s="415"/>
      <c r="G25" s="149"/>
    </row>
    <row r="26" spans="1:7" ht="16" x14ac:dyDescent="0.2">
      <c r="B26" s="146" t="s">
        <v>60</v>
      </c>
      <c r="C26" s="157" t="s">
        <v>68</v>
      </c>
      <c r="D26" s="158"/>
      <c r="E26" s="148" t="s">
        <v>62</v>
      </c>
      <c r="F26" s="158"/>
      <c r="G26" s="159"/>
    </row>
    <row r="27" spans="1:7" ht="16" x14ac:dyDescent="0.2">
      <c r="B27" s="146" t="s">
        <v>60</v>
      </c>
      <c r="C27" s="147" t="s">
        <v>69</v>
      </c>
      <c r="D27" s="415"/>
      <c r="E27" s="156">
        <v>44182</v>
      </c>
      <c r="F27" s="415"/>
      <c r="G27" s="160"/>
    </row>
    <row r="28" spans="1:7" ht="16" x14ac:dyDescent="0.2">
      <c r="A28" s="145"/>
      <c r="B28" s="146" t="s">
        <v>60</v>
      </c>
      <c r="C28" s="147" t="s">
        <v>70</v>
      </c>
      <c r="D28" s="415"/>
      <c r="E28" s="297" t="s">
        <v>71</v>
      </c>
      <c r="F28" s="415"/>
      <c r="G28" s="160"/>
    </row>
    <row r="29" spans="1:7" ht="16" x14ac:dyDescent="0.2">
      <c r="B29" s="146" t="s">
        <v>60</v>
      </c>
      <c r="C29" s="157" t="s">
        <v>72</v>
      </c>
      <c r="D29" s="158"/>
      <c r="E29" s="155" t="s">
        <v>62</v>
      </c>
      <c r="F29" s="161"/>
      <c r="G29" s="162"/>
    </row>
    <row r="30" spans="1:7" ht="16" x14ac:dyDescent="0.2">
      <c r="A30" s="145"/>
      <c r="B30" s="146" t="s">
        <v>60</v>
      </c>
      <c r="C30" s="147" t="s">
        <v>73</v>
      </c>
      <c r="D30" s="415"/>
      <c r="E30" s="156">
        <v>44266</v>
      </c>
      <c r="F30" s="415"/>
      <c r="G30" s="149"/>
    </row>
    <row r="31" spans="1:7" ht="17" thickBot="1" x14ac:dyDescent="0.25">
      <c r="A31" s="145"/>
      <c r="B31" s="146" t="s">
        <v>60</v>
      </c>
      <c r="C31" s="147" t="s">
        <v>74</v>
      </c>
      <c r="D31" s="97"/>
      <c r="E31" s="298" t="s">
        <v>75</v>
      </c>
      <c r="F31" s="95"/>
      <c r="G31" s="163"/>
    </row>
    <row r="32" spans="1:7" ht="16" customHeight="1" thickBot="1" x14ac:dyDescent="0.25">
      <c r="A32" s="125"/>
      <c r="C32" s="164" t="s">
        <v>76</v>
      </c>
      <c r="D32" s="431"/>
      <c r="E32" s="165"/>
      <c r="F32" s="432"/>
      <c r="G32" s="166"/>
    </row>
    <row r="33" spans="1:7" ht="34" x14ac:dyDescent="0.2">
      <c r="A33" s="146"/>
      <c r="B33" s="167"/>
      <c r="C33" s="168" t="s">
        <v>77</v>
      </c>
      <c r="D33" s="415"/>
      <c r="E33" s="299" t="s">
        <v>78</v>
      </c>
      <c r="F33" s="425"/>
      <c r="G33" s="169" t="str">
        <f>IF(OR($E$29=[1]Lists!$I$4,$E$29=[1]Lists!$I$5),"&lt;URL&gt;","")</f>
        <v/>
      </c>
    </row>
    <row r="34" spans="1:7" ht="18" thickBot="1" x14ac:dyDescent="0.25">
      <c r="A34" s="125"/>
      <c r="B34" s="146" t="s">
        <v>79</v>
      </c>
      <c r="C34" s="170" t="s">
        <v>80</v>
      </c>
      <c r="D34" s="95"/>
      <c r="E34" s="300" t="s">
        <v>81</v>
      </c>
      <c r="F34" s="429"/>
      <c r="G34" s="171"/>
    </row>
    <row r="35" spans="1:7" ht="18" customHeight="1" thickBot="1" x14ac:dyDescent="0.25">
      <c r="A35" s="145"/>
      <c r="B35" s="146" t="s">
        <v>79</v>
      </c>
      <c r="C35" s="143" t="s">
        <v>82</v>
      </c>
      <c r="D35" s="429"/>
      <c r="E35" s="432"/>
      <c r="F35" s="429"/>
      <c r="G35" s="432"/>
    </row>
    <row r="36" spans="1:7" ht="15.75" customHeight="1" x14ac:dyDescent="0.2">
      <c r="B36" s="146" t="s">
        <v>79</v>
      </c>
      <c r="C36" s="172" t="s">
        <v>83</v>
      </c>
      <c r="D36" s="415"/>
      <c r="E36" s="150"/>
      <c r="F36" s="415"/>
      <c r="G36" s="415"/>
    </row>
    <row r="37" spans="1:7" ht="16.5" customHeight="1" x14ac:dyDescent="0.2">
      <c r="A37" s="145"/>
      <c r="B37" s="146" t="s">
        <v>79</v>
      </c>
      <c r="C37" s="173" t="s">
        <v>84</v>
      </c>
      <c r="D37" s="415"/>
      <c r="E37" s="148" t="s">
        <v>62</v>
      </c>
      <c r="F37" s="415"/>
      <c r="G37" s="160"/>
    </row>
    <row r="38" spans="1:7" ht="16.5" customHeight="1" x14ac:dyDescent="0.2">
      <c r="A38" s="145"/>
      <c r="B38" s="146" t="s">
        <v>79</v>
      </c>
      <c r="C38" s="173" t="s">
        <v>85</v>
      </c>
      <c r="D38" s="415"/>
      <c r="E38" s="148" t="s">
        <v>62</v>
      </c>
      <c r="F38" s="415"/>
      <c r="G38" s="160"/>
    </row>
    <row r="39" spans="1:7" ht="15.75" customHeight="1" x14ac:dyDescent="0.2">
      <c r="B39" s="146" t="s">
        <v>79</v>
      </c>
      <c r="C39" s="173" t="s">
        <v>86</v>
      </c>
      <c r="D39" s="415"/>
      <c r="E39" s="148" t="s">
        <v>62</v>
      </c>
      <c r="F39" s="415"/>
      <c r="G39" s="160"/>
    </row>
    <row r="40" spans="1:7" ht="18" customHeight="1" x14ac:dyDescent="0.2">
      <c r="B40" s="146" t="s">
        <v>79</v>
      </c>
      <c r="C40" s="173" t="s">
        <v>87</v>
      </c>
      <c r="D40" s="415"/>
      <c r="E40" s="148" t="s">
        <v>88</v>
      </c>
      <c r="F40" s="415"/>
      <c r="G40" s="160"/>
    </row>
    <row r="41" spans="1:7" ht="16" x14ac:dyDescent="0.2">
      <c r="B41" s="146" t="s">
        <v>79</v>
      </c>
      <c r="C41" s="174" t="s">
        <v>89</v>
      </c>
      <c r="D41" s="415"/>
      <c r="E41" s="155" t="s">
        <v>90</v>
      </c>
      <c r="F41" s="415"/>
      <c r="G41" s="160"/>
    </row>
    <row r="42" spans="1:7" ht="16" x14ac:dyDescent="0.2">
      <c r="B42" s="146" t="s">
        <v>79</v>
      </c>
      <c r="C42" s="173" t="s">
        <v>91</v>
      </c>
      <c r="D42" s="415"/>
      <c r="E42" s="155">
        <v>9</v>
      </c>
      <c r="F42" s="415"/>
      <c r="G42" s="160"/>
    </row>
    <row r="43" spans="1:7" ht="16" x14ac:dyDescent="0.2">
      <c r="B43" s="146" t="s">
        <v>79</v>
      </c>
      <c r="C43" s="173" t="s">
        <v>92</v>
      </c>
      <c r="D43" s="175"/>
      <c r="E43" s="155">
        <v>26</v>
      </c>
      <c r="F43" s="415"/>
      <c r="G43" s="176"/>
    </row>
    <row r="44" spans="1:7" ht="16" x14ac:dyDescent="0.2">
      <c r="B44" s="146" t="s">
        <v>79</v>
      </c>
      <c r="C44" s="177" t="s">
        <v>93</v>
      </c>
      <c r="D44" s="415"/>
      <c r="E44" s="178" t="s">
        <v>54</v>
      </c>
      <c r="F44" s="158"/>
      <c r="G44" s="160"/>
    </row>
    <row r="45" spans="1:7" ht="16" x14ac:dyDescent="0.2">
      <c r="B45" s="146" t="s">
        <v>79</v>
      </c>
      <c r="C45" s="179" t="s">
        <v>94</v>
      </c>
      <c r="D45" s="415"/>
      <c r="E45" s="180">
        <v>587.54</v>
      </c>
      <c r="F45" s="415"/>
      <c r="G45" s="160"/>
    </row>
    <row r="46" spans="1:7" ht="31" thickBot="1" x14ac:dyDescent="0.25">
      <c r="B46" s="146" t="s">
        <v>79</v>
      </c>
      <c r="C46" s="181" t="s">
        <v>95</v>
      </c>
      <c r="D46" s="95"/>
      <c r="E46" s="182" t="s">
        <v>96</v>
      </c>
      <c r="F46" s="95"/>
      <c r="G46" s="183"/>
    </row>
    <row r="47" spans="1:7" s="136" customFormat="1" ht="17" thickBot="1" x14ac:dyDescent="0.25">
      <c r="A47" s="124"/>
      <c r="B47" s="146" t="s">
        <v>79</v>
      </c>
      <c r="C47" s="184" t="s">
        <v>97</v>
      </c>
      <c r="D47" s="95"/>
      <c r="E47" s="185"/>
      <c r="F47" s="95"/>
      <c r="G47" s="183"/>
    </row>
    <row r="48" spans="1:7" ht="15.75" customHeight="1" x14ac:dyDescent="0.2">
      <c r="B48" s="146" t="s">
        <v>79</v>
      </c>
      <c r="C48" s="173" t="s">
        <v>98</v>
      </c>
      <c r="D48" s="415"/>
      <c r="E48" s="155" t="s">
        <v>62</v>
      </c>
      <c r="F48" s="415"/>
      <c r="G48" s="160"/>
    </row>
    <row r="49" spans="1:7" s="145" customFormat="1" ht="16" x14ac:dyDescent="0.2">
      <c r="A49" s="124"/>
      <c r="B49" s="146"/>
      <c r="C49" s="173" t="s">
        <v>99</v>
      </c>
      <c r="D49" s="415"/>
      <c r="E49" s="155" t="s">
        <v>62</v>
      </c>
      <c r="F49" s="415"/>
      <c r="G49" s="160"/>
    </row>
    <row r="50" spans="1:7" s="145" customFormat="1" ht="15.75" customHeight="1" x14ac:dyDescent="0.2">
      <c r="A50" s="124"/>
      <c r="B50" s="146"/>
      <c r="C50" s="173" t="s">
        <v>100</v>
      </c>
      <c r="D50" s="415"/>
      <c r="E50" s="155" t="s">
        <v>62</v>
      </c>
      <c r="F50" s="415"/>
      <c r="G50" s="160"/>
    </row>
    <row r="51" spans="1:7" ht="52" thickBot="1" x14ac:dyDescent="0.25">
      <c r="B51" s="146"/>
      <c r="C51" s="186" t="s">
        <v>101</v>
      </c>
      <c r="D51" s="95"/>
      <c r="E51" s="155" t="s">
        <v>62</v>
      </c>
      <c r="F51" s="95"/>
      <c r="G51" s="394" t="s">
        <v>102</v>
      </c>
    </row>
    <row r="52" spans="1:7" ht="17" thickBot="1" x14ac:dyDescent="0.25">
      <c r="B52" s="146" t="s">
        <v>103</v>
      </c>
      <c r="C52" s="187" t="s">
        <v>104</v>
      </c>
      <c r="D52" s="188"/>
      <c r="E52" s="189"/>
      <c r="F52" s="188"/>
      <c r="G52" s="188"/>
    </row>
    <row r="53" spans="1:7" s="145" customFormat="1" ht="16" x14ac:dyDescent="0.2">
      <c r="A53" s="124"/>
      <c r="B53" s="146" t="s">
        <v>103</v>
      </c>
      <c r="C53" s="147" t="s">
        <v>105</v>
      </c>
      <c r="D53" s="415"/>
      <c r="E53" s="148" t="s">
        <v>106</v>
      </c>
      <c r="F53" s="415"/>
      <c r="G53" s="149"/>
    </row>
    <row r="54" spans="1:7" ht="16" x14ac:dyDescent="0.2">
      <c r="B54" s="125"/>
      <c r="C54" s="147" t="s">
        <v>107</v>
      </c>
      <c r="D54" s="415"/>
      <c r="E54" s="148" t="s">
        <v>108</v>
      </c>
      <c r="F54" s="415"/>
      <c r="G54" s="149"/>
    </row>
    <row r="55" spans="1:7" ht="16" x14ac:dyDescent="0.2">
      <c r="B55" s="125"/>
      <c r="C55" s="147" t="s">
        <v>109</v>
      </c>
      <c r="D55" s="415"/>
      <c r="E55" s="301" t="s">
        <v>110</v>
      </c>
      <c r="F55" s="415"/>
      <c r="G55" s="149"/>
    </row>
    <row r="56" spans="1:7" ht="17" thickBot="1" x14ac:dyDescent="0.25">
      <c r="B56" s="125"/>
      <c r="C56" s="94"/>
      <c r="D56" s="95"/>
      <c r="E56" s="96"/>
      <c r="F56" s="95"/>
      <c r="G56" s="97"/>
    </row>
    <row r="57" spans="1:7" s="145" customFormat="1" ht="17" thickBot="1" x14ac:dyDescent="0.25">
      <c r="A57" s="124"/>
      <c r="B57" s="124"/>
      <c r="C57" s="479"/>
      <c r="D57" s="479"/>
      <c r="E57" s="479"/>
      <c r="F57" s="479"/>
      <c r="G57" s="479"/>
    </row>
    <row r="58" spans="1:7" s="6" customFormat="1" ht="15" thickBot="1" x14ac:dyDescent="0.25">
      <c r="A58" s="243"/>
      <c r="B58" s="425"/>
      <c r="C58" s="480"/>
      <c r="D58" s="481"/>
      <c r="E58" s="481"/>
      <c r="F58" s="481"/>
      <c r="G58" s="482"/>
    </row>
    <row r="59" spans="1:7" s="6" customFormat="1" ht="15" thickBot="1" x14ac:dyDescent="0.25">
      <c r="A59" s="243"/>
      <c r="B59" s="243"/>
      <c r="C59" s="480"/>
      <c r="D59" s="481"/>
      <c r="E59" s="481"/>
      <c r="F59" s="481"/>
      <c r="G59" s="482"/>
    </row>
    <row r="60" spans="1:7" s="6" customFormat="1" ht="15" thickBot="1" x14ac:dyDescent="0.25">
      <c r="A60" s="243"/>
      <c r="B60" s="243"/>
      <c r="C60" s="483"/>
      <c r="D60" s="483"/>
      <c r="E60" s="483"/>
      <c r="F60" s="483"/>
      <c r="G60" s="483"/>
    </row>
    <row r="61" spans="1:7" s="6" customFormat="1" ht="18.75" customHeight="1" x14ac:dyDescent="0.2">
      <c r="A61" s="243"/>
      <c r="B61" s="243"/>
      <c r="C61" s="484" t="s">
        <v>30</v>
      </c>
      <c r="D61" s="484"/>
      <c r="E61" s="484"/>
      <c r="F61" s="484"/>
      <c r="G61" s="484"/>
    </row>
    <row r="62" spans="1:7" s="6" customFormat="1" ht="14" x14ac:dyDescent="0.2">
      <c r="A62" s="243"/>
      <c r="B62" s="243"/>
      <c r="C62" s="466" t="s">
        <v>31</v>
      </c>
      <c r="D62" s="466"/>
      <c r="E62" s="466"/>
      <c r="F62" s="466"/>
      <c r="G62" s="466"/>
    </row>
    <row r="63" spans="1:7" s="6" customFormat="1" ht="14" x14ac:dyDescent="0.2">
      <c r="A63" s="243"/>
      <c r="B63" s="415" t="s">
        <v>32</v>
      </c>
      <c r="C63" s="471" t="s">
        <v>111</v>
      </c>
      <c r="D63" s="471"/>
      <c r="E63" s="471"/>
      <c r="F63" s="471"/>
      <c r="G63" s="471"/>
    </row>
    <row r="64" spans="1:7" ht="16" x14ac:dyDescent="0.2">
      <c r="B64" s="125"/>
      <c r="C64" s="190"/>
      <c r="D64" s="146"/>
      <c r="E64" s="190"/>
      <c r="F64" s="146"/>
      <c r="G64" s="146"/>
    </row>
    <row r="65" spans="2:7" ht="15" customHeight="1" x14ac:dyDescent="0.2">
      <c r="B65" s="125"/>
      <c r="C65" s="191"/>
      <c r="D65" s="191"/>
      <c r="E65" s="191"/>
      <c r="F65" s="191"/>
      <c r="G65" s="125"/>
    </row>
    <row r="66" spans="2:7" ht="15" customHeight="1" x14ac:dyDescent="0.2">
      <c r="C66" s="125"/>
      <c r="D66" s="125"/>
      <c r="E66" s="125"/>
      <c r="F66" s="125"/>
      <c r="G66" s="125"/>
    </row>
    <row r="67" spans="2:7" ht="16" x14ac:dyDescent="0.2">
      <c r="C67" s="472"/>
      <c r="D67" s="472"/>
      <c r="E67" s="472"/>
      <c r="F67" s="472"/>
      <c r="G67" s="472"/>
    </row>
    <row r="68" spans="2:7" ht="16" x14ac:dyDescent="0.2">
      <c r="C68" s="472"/>
      <c r="D68" s="472"/>
      <c r="E68" s="472"/>
      <c r="F68" s="472"/>
      <c r="G68" s="472"/>
    </row>
    <row r="69" spans="2:7" ht="18.75" customHeight="1" x14ac:dyDescent="0.2">
      <c r="C69" s="472"/>
      <c r="D69" s="472"/>
      <c r="E69" s="472"/>
      <c r="F69" s="472"/>
      <c r="G69" s="472"/>
    </row>
    <row r="70" spans="2:7" ht="16" x14ac:dyDescent="0.2">
      <c r="C70" s="472"/>
      <c r="D70" s="472"/>
      <c r="E70" s="472"/>
      <c r="F70" s="472"/>
      <c r="G70" s="472"/>
    </row>
    <row r="71" spans="2:7" ht="16" x14ac:dyDescent="0.2">
      <c r="C71" s="191"/>
      <c r="D71" s="191"/>
      <c r="E71" s="191"/>
      <c r="F71" s="191"/>
      <c r="G71" s="125"/>
    </row>
    <row r="72" spans="2:7" ht="16" x14ac:dyDescent="0.2">
      <c r="C72" s="470"/>
      <c r="D72" s="470"/>
      <c r="E72" s="470"/>
      <c r="F72" s="125"/>
      <c r="G72" s="125"/>
    </row>
    <row r="73" spans="2:7" ht="16" x14ac:dyDescent="0.2">
      <c r="C73" s="470"/>
      <c r="D73" s="470"/>
      <c r="E73" s="470"/>
      <c r="F73" s="125"/>
      <c r="G73" s="125"/>
    </row>
    <row r="74" spans="2:7" ht="16" x14ac:dyDescent="0.2">
      <c r="C74" s="125"/>
      <c r="D74" s="125"/>
      <c r="E74" s="125"/>
      <c r="F74" s="125"/>
      <c r="G74" s="125"/>
    </row>
    <row r="75" spans="2:7" ht="16" x14ac:dyDescent="0.2"/>
    <row r="76" spans="2:7" ht="16" x14ac:dyDescent="0.2"/>
    <row r="77" spans="2:7" ht="16" x14ac:dyDescent="0.2"/>
    <row r="78" spans="2:7" ht="16" x14ac:dyDescent="0.2"/>
    <row r="79" spans="2:7" ht="16" x14ac:dyDescent="0.2"/>
    <row r="80" spans="2:7" ht="16" x14ac:dyDescent="0.2"/>
    <row r="81" ht="16" x14ac:dyDescent="0.2"/>
    <row r="82" ht="16" x14ac:dyDescent="0.2"/>
    <row r="83" ht="16" x14ac:dyDescent="0.2"/>
    <row r="84" ht="16" x14ac:dyDescent="0.2"/>
    <row r="85" ht="16" x14ac:dyDescent="0.2"/>
    <row r="86" ht="16" x14ac:dyDescent="0.2"/>
    <row r="87" ht="16" x14ac:dyDescent="0.2"/>
    <row r="88" ht="16" x14ac:dyDescent="0.2"/>
    <row r="89" ht="16" x14ac:dyDescent="0.2"/>
    <row r="90" ht="16" x14ac:dyDescent="0.2"/>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disablePrompts="1" count="1">
    <dataValidation type="whole" showInputMessage="1" showErrorMessage="1" sqref="G56 E56 G21 D8:E13 E35:E36 E21" xr:uid="{00000000-0002-0000-0100-000000000000}">
      <formula1>999999</formula1>
      <formula2>99999999</formula2>
    </dataValidation>
  </dataValidations>
  <hyperlinks>
    <hyperlink ref="C44" r:id="rId1" display="Reporting currency (ISO-4217)" xr:uid="{00000000-0004-0000-0100-000000000000}"/>
    <hyperlink ref="C47" r:id="rId2" location="r4-7" display="Exigence ITIE 4.7 : Désagrégation" xr:uid="{00000000-0004-0000-0100-000001000000}"/>
    <hyperlink ref="C32" r:id="rId3" location="r7-2" display="Public debate (Requirement 7.1)" xr:uid="{00000000-0004-0000-0100-000002000000}"/>
    <hyperlink ref="E25" r:id="rId4" xr:uid="{00000000-0004-0000-0100-000003000000}"/>
    <hyperlink ref="E28" r:id="rId5" xr:uid="{00000000-0004-0000-0100-000004000000}"/>
    <hyperlink ref="E31" r:id="rId6" xr:uid="{00000000-0004-0000-0100-000005000000}"/>
    <hyperlink ref="E33" r:id="rId7" display="http://itie.sn/?offshore_dl=1125" xr:uid="{00000000-0004-0000-0100-000006000000}"/>
    <hyperlink ref="E34" r:id="rId8" xr:uid="{00000000-0004-0000-0100-000007000000}"/>
    <hyperlink ref="E55" r:id="rId9" xr:uid="{00000000-0004-0000-0100-000008000000}"/>
    <hyperlink ref="G51" r:id="rId10" xr:uid="{00000000-0004-0000-0100-000009000000}"/>
  </hyperlinks>
  <pageMargins left="0.23622047244094491" right="0.23622047244094491" top="0.74803149606299213" bottom="0.74803149606299213" header="0.31496062992125984" footer="0.31496062992125984"/>
  <pageSetup paperSize="8" scale="77" fitToHeight="2" orientation="portrait" horizontalDpi="2400" verticalDpi="2400" r:id="rId11"/>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Veuillez ne pas modifier" error="Veuillez ne pas modifier ces cellules" xr:uid="{00000000-0002-0000-0100-000001000000}">
          <x14:formula1>
            <xm:f>'https://extractives.sharepoint.com/Users/alexgordy/Library/Containers/com.microsoft.Excel/Data/Documents/C:/Users/alexgordy/Google Drive/VC (drive)/Users/ibrahima/Library/Containers/com.microsoft.Excel/Data/Documents/C:/Users/kr65/Downloads/SD/2.0/[Summary Data 2.0 data validation french translation.xlsm]Lists'!#REF!</xm:f>
          </x14:formula1>
          <xm:sqref>E15:E17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S14"/>
  <sheetViews>
    <sheetView topLeftCell="B1" zoomScale="68" zoomScaleNormal="90" workbookViewId="0">
      <selection activeCell="L3" sqref="L3"/>
    </sheetView>
  </sheetViews>
  <sheetFormatPr baseColWidth="10" defaultColWidth="10.5" defaultRowHeight="16" x14ac:dyDescent="0.2"/>
  <cols>
    <col min="1" max="1" width="14.83203125" customWidth="1"/>
    <col min="2" max="2" width="48" customWidth="1"/>
    <col min="3" max="3" width="3" customWidth="1"/>
    <col min="4" max="4" width="30.33203125" customWidth="1"/>
    <col min="5" max="5" width="3" customWidth="1"/>
    <col min="6" max="6" width="24" customWidth="1"/>
    <col min="7" max="7" width="3" customWidth="1"/>
    <col min="8" max="8" width="19" customWidth="1"/>
    <col min="9" max="9" width="3" customWidth="1"/>
    <col min="10" max="10" width="39.5" customWidth="1"/>
    <col min="11" max="11" width="3" customWidth="1"/>
    <col min="12" max="12" width="39.5" style="356"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25">
      <c r="A1" s="216" t="s">
        <v>979</v>
      </c>
    </row>
    <row r="3" spans="1:19" s="26" customFormat="1" ht="210" x14ac:dyDescent="0.2">
      <c r="A3" s="410" t="s">
        <v>980</v>
      </c>
      <c r="B3" s="43" t="s">
        <v>981</v>
      </c>
      <c r="D3" s="10" t="s">
        <v>310</v>
      </c>
      <c r="F3" s="44"/>
      <c r="H3" s="44"/>
      <c r="J3" s="226"/>
      <c r="L3" s="357" t="s">
        <v>1302</v>
      </c>
      <c r="N3" s="227"/>
      <c r="P3" s="227"/>
      <c r="R3" s="227"/>
    </row>
    <row r="4" spans="1:19" s="25" customFormat="1" ht="18" x14ac:dyDescent="0.2">
      <c r="A4" s="42"/>
      <c r="B4" s="34"/>
      <c r="D4" s="34"/>
      <c r="F4" s="34"/>
      <c r="H4" s="34"/>
      <c r="J4" s="35"/>
      <c r="L4" s="367"/>
    </row>
    <row r="5" spans="1:19" s="275" customFormat="1" ht="85" x14ac:dyDescent="0.2">
      <c r="A5" s="280"/>
      <c r="B5" s="274" t="s">
        <v>118</v>
      </c>
      <c r="D5" s="276" t="s">
        <v>119</v>
      </c>
      <c r="E5" s="277"/>
      <c r="F5" s="276" t="s">
        <v>120</v>
      </c>
      <c r="G5" s="277"/>
      <c r="H5" s="276" t="s">
        <v>121</v>
      </c>
      <c r="J5" s="278" t="s">
        <v>122</v>
      </c>
      <c r="K5" s="277"/>
      <c r="L5" s="278" t="s">
        <v>123</v>
      </c>
      <c r="M5" s="277"/>
      <c r="N5" s="278" t="s">
        <v>124</v>
      </c>
      <c r="O5" s="277"/>
      <c r="P5" s="278" t="s">
        <v>125</v>
      </c>
      <c r="Q5" s="277"/>
      <c r="R5" s="278" t="s">
        <v>129</v>
      </c>
      <c r="S5" s="277"/>
    </row>
    <row r="6" spans="1:19" s="25" customFormat="1" ht="18" x14ac:dyDescent="0.2">
      <c r="A6" s="42"/>
      <c r="B6" s="34"/>
      <c r="D6" s="34"/>
      <c r="F6" s="34"/>
      <c r="H6" s="34"/>
      <c r="J6" s="35"/>
      <c r="L6" s="367"/>
      <c r="N6" s="35"/>
      <c r="P6" s="35"/>
      <c r="R6" s="35"/>
    </row>
    <row r="7" spans="1:19" s="26" customFormat="1" ht="210" x14ac:dyDescent="0.2">
      <c r="A7" s="410" t="s">
        <v>180</v>
      </c>
      <c r="B7" s="43" t="s">
        <v>982</v>
      </c>
      <c r="D7" s="10" t="s">
        <v>554</v>
      </c>
      <c r="F7" s="44"/>
      <c r="H7" s="44"/>
      <c r="J7" s="226"/>
      <c r="L7" s="357" t="s">
        <v>1301</v>
      </c>
      <c r="M7" s="25"/>
      <c r="N7" s="227"/>
      <c r="O7" s="25"/>
      <c r="P7" s="227"/>
      <c r="Q7" s="25"/>
      <c r="R7" s="227"/>
    </row>
    <row r="8" spans="1:19" s="25" customFormat="1" ht="18" x14ac:dyDescent="0.2">
      <c r="A8" s="42"/>
      <c r="B8" s="34"/>
      <c r="D8" s="34"/>
      <c r="F8" s="34"/>
      <c r="H8" s="34"/>
      <c r="J8" s="35"/>
      <c r="L8" s="367"/>
      <c r="N8" s="35"/>
      <c r="P8" s="35"/>
      <c r="R8" s="35"/>
    </row>
    <row r="9" spans="1:19" s="9" customFormat="1" ht="75" x14ac:dyDescent="0.2">
      <c r="A9" s="228"/>
      <c r="B9" s="40" t="s">
        <v>983</v>
      </c>
      <c r="C9" s="229"/>
      <c r="D9" s="10" t="s">
        <v>191</v>
      </c>
      <c r="E9" s="229"/>
      <c r="F9" s="10" t="str">
        <f>IF(D9=[2]Lists!$K$4,"&lt; Input URL to data source &gt;",IF(D9=[2]Lists!$K$5,"&lt; Reference section in EITI Report or URL &gt;",IF(D9=[2]Lists!$K$6,"&lt; Reference evidence of non-applicability &gt;","")))</f>
        <v/>
      </c>
      <c r="G9" s="25"/>
      <c r="H9" s="306" t="s">
        <v>984</v>
      </c>
      <c r="I9" s="25"/>
      <c r="J9" s="487"/>
      <c r="K9" s="25"/>
      <c r="L9" s="357" t="s">
        <v>985</v>
      </c>
      <c r="M9" s="25"/>
      <c r="N9" s="227"/>
      <c r="O9" s="25"/>
      <c r="P9" s="227"/>
      <c r="Q9" s="25"/>
      <c r="R9" s="227"/>
      <c r="S9" s="25"/>
    </row>
    <row r="10" spans="1:19" s="9" customFormat="1" ht="30" x14ac:dyDescent="0.2">
      <c r="A10" s="228"/>
      <c r="B10" s="46" t="s">
        <v>986</v>
      </c>
      <c r="C10" s="229"/>
      <c r="D10" s="350">
        <v>2146612383</v>
      </c>
      <c r="E10" s="229"/>
      <c r="F10" s="10" t="s">
        <v>54</v>
      </c>
      <c r="G10" s="26"/>
      <c r="H10" s="10" t="s">
        <v>54</v>
      </c>
      <c r="I10" s="26"/>
      <c r="J10" s="488"/>
      <c r="K10" s="26"/>
      <c r="L10" s="357"/>
      <c r="M10" s="26"/>
      <c r="N10" s="227"/>
      <c r="O10" s="26"/>
      <c r="P10" s="227"/>
      <c r="Q10" s="26"/>
      <c r="R10" s="227"/>
      <c r="S10" s="26"/>
    </row>
    <row r="11" spans="1:19" s="9" customFormat="1" ht="45" x14ac:dyDescent="0.2">
      <c r="A11" s="228"/>
      <c r="B11" s="46" t="s">
        <v>987</v>
      </c>
      <c r="C11" s="229"/>
      <c r="D11" s="10" t="s">
        <v>150</v>
      </c>
      <c r="E11" s="229"/>
      <c r="F11" s="10"/>
      <c r="G11" s="26"/>
      <c r="H11" s="306" t="s">
        <v>984</v>
      </c>
      <c r="I11" s="26"/>
      <c r="J11" s="488"/>
      <c r="K11" s="26"/>
      <c r="L11" s="357"/>
      <c r="M11" s="26"/>
      <c r="N11" s="227"/>
      <c r="O11" s="26"/>
      <c r="P11" s="227"/>
      <c r="Q11" s="26"/>
      <c r="R11" s="227"/>
      <c r="S11" s="26"/>
    </row>
    <row r="12" spans="1:19" s="9" customFormat="1" ht="60" x14ac:dyDescent="0.2">
      <c r="A12" s="228"/>
      <c r="B12" s="46" t="s">
        <v>988</v>
      </c>
      <c r="C12" s="229"/>
      <c r="D12" s="10" t="s">
        <v>150</v>
      </c>
      <c r="E12" s="229"/>
      <c r="F12" s="10"/>
      <c r="G12" s="26"/>
      <c r="H12" s="306" t="s">
        <v>984</v>
      </c>
      <c r="I12" s="26"/>
      <c r="J12" s="488"/>
      <c r="K12" s="26"/>
      <c r="L12" s="357"/>
      <c r="M12" s="26"/>
      <c r="N12" s="227"/>
      <c r="O12" s="26"/>
      <c r="P12" s="227"/>
      <c r="Q12" s="26"/>
      <c r="R12" s="227"/>
      <c r="S12" s="26"/>
    </row>
    <row r="13" spans="1:19" s="9" customFormat="1" ht="60" x14ac:dyDescent="0.2">
      <c r="A13" s="228"/>
      <c r="B13" s="46" t="s">
        <v>989</v>
      </c>
      <c r="C13" s="229"/>
      <c r="D13" s="10" t="s">
        <v>990</v>
      </c>
      <c r="E13" s="229"/>
      <c r="F13" s="10"/>
      <c r="G13" s="26"/>
      <c r="H13" s="10"/>
      <c r="I13" s="26"/>
      <c r="J13" s="489"/>
      <c r="K13" s="26"/>
      <c r="L13" s="357"/>
      <c r="M13" s="26"/>
      <c r="N13" s="227"/>
      <c r="O13" s="26"/>
      <c r="P13" s="227"/>
      <c r="Q13" s="26"/>
      <c r="R13" s="227"/>
      <c r="S13" s="26"/>
    </row>
    <row r="14" spans="1:19" s="11" customFormat="1" x14ac:dyDescent="0.2">
      <c r="A14" s="47"/>
      <c r="L14" s="68"/>
    </row>
  </sheetData>
  <mergeCells count="1">
    <mergeCell ref="J9:J13"/>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0" xr:uid="{00000000-0002-0000-1300-000000000000}">
      <formula1>0</formula1>
    </dataValidation>
  </dataValidations>
  <pageMargins left="0.23622047244094491" right="0.23622047244094491"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Y12"/>
  <sheetViews>
    <sheetView zoomScale="60" zoomScaleNormal="60" workbookViewId="0">
      <selection activeCell="R3" sqref="R3"/>
    </sheetView>
  </sheetViews>
  <sheetFormatPr baseColWidth="10" defaultColWidth="10.5" defaultRowHeight="16" x14ac:dyDescent="0.2"/>
  <cols>
    <col min="1" max="1" width="17.83203125" customWidth="1"/>
    <col min="2" max="2" width="44" customWidth="1"/>
    <col min="3" max="3" width="3" customWidth="1"/>
    <col min="4" max="4" width="25.83203125" customWidth="1"/>
    <col min="5" max="5" width="3" customWidth="1"/>
    <col min="6" max="6" width="25.83203125" customWidth="1"/>
    <col min="7" max="7" width="3" customWidth="1"/>
    <col min="8" max="8" width="25.83203125" customWidth="1"/>
    <col min="9" max="9" width="3" customWidth="1"/>
    <col min="10" max="10" width="39.5" customWidth="1"/>
    <col min="11" max="11" width="3" customWidth="1"/>
    <col min="12" max="12" width="39.5" style="356"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6" t="s">
        <v>991</v>
      </c>
    </row>
    <row r="3" spans="1:25" s="26" customFormat="1" ht="165" x14ac:dyDescent="0.2">
      <c r="A3" s="410" t="s">
        <v>992</v>
      </c>
      <c r="B3" s="43" t="s">
        <v>993</v>
      </c>
      <c r="D3" s="10" t="s">
        <v>310</v>
      </c>
      <c r="F3" s="44"/>
      <c r="H3" s="44"/>
      <c r="J3" s="226"/>
      <c r="L3" s="357"/>
      <c r="N3" s="357"/>
      <c r="P3" s="227"/>
      <c r="R3" s="357" t="s">
        <v>1300</v>
      </c>
      <c r="T3" s="357"/>
      <c r="V3" s="227"/>
      <c r="X3" s="227"/>
    </row>
    <row r="4" spans="1:25" s="25" customFormat="1" ht="18" x14ac:dyDescent="0.2">
      <c r="A4" s="42"/>
      <c r="B4" s="34"/>
      <c r="D4" s="34"/>
      <c r="F4" s="34"/>
      <c r="H4" s="34"/>
      <c r="J4" s="35"/>
      <c r="L4" s="367"/>
      <c r="N4" s="377"/>
      <c r="R4" s="367"/>
      <c r="T4" s="377"/>
    </row>
    <row r="5" spans="1:25"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25" customFormat="1" ht="75" x14ac:dyDescent="0.2">
      <c r="A7" s="42"/>
      <c r="B7" s="63" t="s">
        <v>994</v>
      </c>
      <c r="D7" s="10" t="s">
        <v>62</v>
      </c>
      <c r="F7" s="10" t="str">
        <f>IF(D7=[2]Lists!$K$4,"&lt; Input URL to data source &gt;",IF(D7=[2]Lists!$K$5,"&lt; Reference section in EITI Report or URL &gt;",IF(D7=[2]Lists!$K$6,"&lt; Reference evidence of non-applicability &gt;","")))</f>
        <v/>
      </c>
      <c r="H7" s="10" t="str">
        <f>IF(F7=[2]Lists!$K$4,"&lt; Input URL to data source &gt;",IF(F7=[2]Lists!$K$5,"&lt; Reference section in EITI Report or URL &gt;",IF(F7=[2]Lists!$K$6,"&lt; Reference evidence of non-applicability &gt;","")))</f>
        <v/>
      </c>
      <c r="J7" s="487"/>
      <c r="L7" s="357" t="s">
        <v>995</v>
      </c>
      <c r="N7" s="357"/>
      <c r="P7" s="227"/>
      <c r="R7" s="357" t="s">
        <v>995</v>
      </c>
      <c r="T7" s="357"/>
      <c r="V7" s="227"/>
      <c r="X7" s="227"/>
    </row>
    <row r="8" spans="1:25" s="25" customFormat="1" ht="150" x14ac:dyDescent="0.2">
      <c r="A8" s="42"/>
      <c r="B8" s="40" t="s">
        <v>996</v>
      </c>
      <c r="D8" s="10" t="s">
        <v>62</v>
      </c>
      <c r="F8" s="10" t="str">
        <f>IF(D8=[2]Lists!$K$4,"&lt; Input URL to data source &gt;",IF(D8=[2]Lists!$K$5,"&lt; Reference section in EITI Report or URL &gt;",IF(D8=[2]Lists!$K$6,"&lt; Reference evidence of non-applicability &gt;","")))</f>
        <v/>
      </c>
      <c r="H8" s="10" t="s">
        <v>997</v>
      </c>
      <c r="J8" s="488"/>
      <c r="L8" s="357" t="s">
        <v>998</v>
      </c>
      <c r="N8" s="357"/>
      <c r="P8" s="227"/>
      <c r="R8" s="357" t="s">
        <v>998</v>
      </c>
      <c r="T8" s="357"/>
      <c r="V8" s="227"/>
      <c r="X8" s="227"/>
    </row>
    <row r="9" spans="1:25" s="25" customFormat="1" ht="60" x14ac:dyDescent="0.2">
      <c r="A9" s="42"/>
      <c r="B9" s="40" t="s">
        <v>999</v>
      </c>
      <c r="D9" s="10" t="s">
        <v>62</v>
      </c>
      <c r="F9" s="10" t="str">
        <f>IF(D9=[2]Lists!$K$4,"&lt; Input URL to data source &gt;",IF(D9=[2]Lists!$K$5,"&lt; Reference section in EITI Report or URL &gt;",IF(D9=[2]Lists!$K$6,"&lt; Reference evidence of non-applicability &gt;","")))</f>
        <v/>
      </c>
      <c r="H9" s="10" t="s">
        <v>997</v>
      </c>
      <c r="J9" s="488"/>
      <c r="L9" s="357" t="s">
        <v>1000</v>
      </c>
      <c r="N9" s="357"/>
      <c r="P9" s="227"/>
      <c r="R9" s="357" t="s">
        <v>1000</v>
      </c>
      <c r="T9" s="357"/>
      <c r="V9" s="227"/>
      <c r="X9" s="227"/>
    </row>
    <row r="10" spans="1:25" s="25" customFormat="1" ht="120" x14ac:dyDescent="0.2">
      <c r="A10" s="42"/>
      <c r="B10" s="40" t="s">
        <v>1001</v>
      </c>
      <c r="D10" s="10" t="s">
        <v>62</v>
      </c>
      <c r="F10" s="10" t="str">
        <f>IF(D10=[2]Lists!$K$4,"&lt; Input URL to data source &gt;",IF(D10=[2]Lists!$K$5,"&lt; Reference section in EITI Report or URL &gt;",IF(D10=[2]Lists!$K$6,"&lt; Reference evidence of non-applicability &gt;","")))</f>
        <v/>
      </c>
      <c r="H10" s="10" t="s">
        <v>1002</v>
      </c>
      <c r="J10" s="488"/>
      <c r="L10" s="357" t="s">
        <v>1003</v>
      </c>
      <c r="N10" s="357"/>
      <c r="P10" s="227"/>
      <c r="R10" s="357" t="s">
        <v>1003</v>
      </c>
      <c r="T10" s="357"/>
      <c r="V10" s="227"/>
      <c r="X10" s="227"/>
    </row>
    <row r="11" spans="1:25" s="25" customFormat="1" ht="356" x14ac:dyDescent="0.2">
      <c r="A11" s="42"/>
      <c r="B11" s="40" t="s">
        <v>1004</v>
      </c>
      <c r="D11" s="10" t="s">
        <v>62</v>
      </c>
      <c r="F11" s="10" t="str">
        <f>IF(D11=[2]Lists!$K$4,"&lt; Input URL to data source &gt;",IF(D11=[2]Lists!$K$5,"&lt; Reference section in EITI Report or URL &gt;",IF(D11=[2]Lists!$K$6,"&lt; Reference evidence of non-applicability &gt;","")))</f>
        <v/>
      </c>
      <c r="H11" s="10" t="s">
        <v>997</v>
      </c>
      <c r="J11" s="489"/>
      <c r="L11" s="373" t="s">
        <v>1005</v>
      </c>
      <c r="N11" s="357" t="s">
        <v>1006</v>
      </c>
      <c r="P11" s="390" t="s">
        <v>1007</v>
      </c>
      <c r="R11" s="397" t="s">
        <v>1299</v>
      </c>
      <c r="T11" s="357"/>
      <c r="V11" s="390"/>
      <c r="X11" s="227"/>
    </row>
    <row r="12" spans="1:25" s="11" customFormat="1" ht="30" x14ac:dyDescent="0.2">
      <c r="A12" s="47"/>
      <c r="B12" s="63" t="s">
        <v>1008</v>
      </c>
      <c r="D12" s="212">
        <v>0.69979999999999998</v>
      </c>
      <c r="L12" s="68"/>
      <c r="N12" s="68"/>
      <c r="R12" s="68"/>
      <c r="T12" s="68"/>
    </row>
  </sheetData>
  <mergeCells count="1">
    <mergeCell ref="J7:J11"/>
  </mergeCells>
  <pageMargins left="0.7" right="0.7" top="0.75" bottom="0.75" header="0.3" footer="0.3"/>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zoomScale="67" zoomScaleNormal="67" workbookViewId="0">
      <selection activeCell="D3" sqref="D3"/>
    </sheetView>
  </sheetViews>
  <sheetFormatPr baseColWidth="10" defaultColWidth="10.5" defaultRowHeight="16" x14ac:dyDescent="0.2"/>
  <cols>
    <col min="1" max="1" width="17.5" customWidth="1"/>
    <col min="2" max="2" width="32.5" customWidth="1"/>
    <col min="3" max="3" width="3.33203125" customWidth="1"/>
    <col min="4" max="4" width="26" customWidth="1"/>
    <col min="5" max="5" width="3.33203125" customWidth="1"/>
    <col min="6" max="6" width="26" customWidth="1"/>
    <col min="7" max="7" width="3.33203125" customWidth="1"/>
    <col min="8" max="8" width="26" customWidth="1"/>
    <col min="9" max="9" width="3.33203125" customWidth="1"/>
    <col min="10" max="10" width="39.5" customWidth="1"/>
    <col min="11" max="11" width="3" customWidth="1"/>
    <col min="12" max="12" width="39.5" style="356"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25">
      <c r="A1" s="216" t="s">
        <v>1009</v>
      </c>
    </row>
    <row r="3" spans="1:19" s="26" customFormat="1" ht="225" x14ac:dyDescent="0.2">
      <c r="A3" s="410" t="s">
        <v>1010</v>
      </c>
      <c r="B3" s="43" t="s">
        <v>1011</v>
      </c>
      <c r="D3" s="400" t="s">
        <v>255</v>
      </c>
      <c r="F3" s="44"/>
      <c r="H3" s="44"/>
      <c r="J3" s="226"/>
      <c r="L3" s="357" t="s">
        <v>1012</v>
      </c>
      <c r="N3" s="227"/>
      <c r="P3" s="227"/>
      <c r="R3" s="227"/>
    </row>
    <row r="4" spans="1:19" s="25" customFormat="1" ht="18" x14ac:dyDescent="0.2">
      <c r="A4" s="42"/>
      <c r="B4" s="34"/>
      <c r="D4" s="34"/>
      <c r="F4" s="34"/>
      <c r="H4" s="34"/>
      <c r="J4" s="35"/>
      <c r="L4" s="367"/>
    </row>
    <row r="5" spans="1:19"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129</v>
      </c>
      <c r="S5" s="32"/>
    </row>
    <row r="6" spans="1:19" s="25" customFormat="1" ht="18" x14ac:dyDescent="0.2">
      <c r="A6" s="42"/>
      <c r="B6" s="34"/>
      <c r="D6" s="34"/>
      <c r="F6" s="34"/>
      <c r="H6" s="34"/>
      <c r="J6" s="35"/>
      <c r="L6" s="367"/>
      <c r="N6" s="35"/>
      <c r="P6" s="35"/>
      <c r="R6" s="35"/>
    </row>
    <row r="7" spans="1:19" s="9" customFormat="1" ht="45" x14ac:dyDescent="0.15">
      <c r="A7" s="228"/>
      <c r="B7" s="63" t="s">
        <v>1013</v>
      </c>
      <c r="C7" s="229"/>
      <c r="D7" s="10">
        <v>1</v>
      </c>
      <c r="E7" s="452"/>
      <c r="F7" s="347" t="s">
        <v>1014</v>
      </c>
      <c r="G7" s="25"/>
      <c r="H7" s="10" t="str">
        <f>IF(F7=[2]Lists!$K$4,"&lt; Input URL to data source &gt;",IF(F7=[2]Lists!$K$5,"&lt; Reference section in EITI Report or URL &gt;",IF(F7=[2]Lists!$K$6,"&lt; Reference evidence of non-applicability &gt;","")))</f>
        <v/>
      </c>
      <c r="I7" s="25"/>
      <c r="J7" s="487"/>
      <c r="K7" s="25"/>
      <c r="L7" s="357"/>
      <c r="M7" s="25"/>
      <c r="N7" s="227"/>
      <c r="O7" s="25"/>
      <c r="P7" s="227"/>
      <c r="Q7" s="25"/>
      <c r="R7" s="227"/>
      <c r="S7" s="25"/>
    </row>
    <row r="8" spans="1:19" s="65" customFormat="1" ht="105" x14ac:dyDescent="0.15">
      <c r="A8" s="453"/>
      <c r="B8" s="63" t="s">
        <v>1015</v>
      </c>
      <c r="C8" s="452"/>
      <c r="D8" s="10" t="s">
        <v>62</v>
      </c>
      <c r="E8" s="452"/>
      <c r="F8" s="347" t="s">
        <v>1016</v>
      </c>
      <c r="G8" s="452"/>
      <c r="H8" s="10" t="s">
        <v>1017</v>
      </c>
      <c r="I8" s="452"/>
      <c r="J8" s="488"/>
      <c r="K8" s="66"/>
      <c r="L8" s="357"/>
      <c r="M8" s="66"/>
      <c r="N8" s="227"/>
      <c r="O8" s="66"/>
      <c r="P8" s="227"/>
      <c r="Q8" s="66"/>
      <c r="R8" s="227"/>
      <c r="S8" s="452"/>
    </row>
    <row r="9" spans="1:19" s="65" customFormat="1" ht="52.5" customHeight="1" x14ac:dyDescent="0.15">
      <c r="A9" s="453"/>
      <c r="B9" s="454" t="s">
        <v>1018</v>
      </c>
      <c r="C9" s="452"/>
      <c r="D9" s="10" t="s">
        <v>62</v>
      </c>
      <c r="E9" s="452"/>
      <c r="F9" s="347" t="s">
        <v>367</v>
      </c>
      <c r="G9" s="452"/>
      <c r="H9" s="10" t="s">
        <v>1019</v>
      </c>
      <c r="I9" s="452"/>
      <c r="J9" s="489"/>
      <c r="K9" s="66"/>
      <c r="L9" s="357"/>
      <c r="M9" s="66"/>
      <c r="N9" s="227"/>
      <c r="O9" s="66"/>
      <c r="P9" s="227"/>
      <c r="Q9" s="66"/>
      <c r="R9" s="227"/>
      <c r="S9" s="452"/>
    </row>
    <row r="10" spans="1:19" s="11" customFormat="1" x14ac:dyDescent="0.2">
      <c r="A10" s="47"/>
      <c r="L10" s="68"/>
    </row>
  </sheetData>
  <mergeCells count="1">
    <mergeCell ref="J7:J9"/>
  </mergeCells>
  <hyperlinks>
    <hyperlink ref="F7" r:id="rId1" xr:uid="{00000000-0004-0000-1500-000000000000}"/>
    <hyperlink ref="F8" r:id="rId2" xr:uid="{00000000-0004-0000-1500-000001000000}"/>
    <hyperlink ref="F9" r:id="rId3" xr:uid="{00000000-0004-0000-1500-000002000000}"/>
  </hyperlinks>
  <pageMargins left="0.7" right="0.7" top="0.75" bottom="0.75" header="0.3" footer="0.3"/>
  <pageSetup paperSize="8" orientation="landscape"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Y26"/>
  <sheetViews>
    <sheetView topLeftCell="M1" zoomScale="90" zoomScaleNormal="90" workbookViewId="0">
      <selection activeCell="R13" sqref="R13"/>
    </sheetView>
  </sheetViews>
  <sheetFormatPr baseColWidth="10" defaultColWidth="10.5" defaultRowHeight="16" x14ac:dyDescent="0.2"/>
  <cols>
    <col min="1" max="1" width="13.83203125" customWidth="1"/>
    <col min="2" max="2" width="35" customWidth="1"/>
    <col min="3" max="3" width="3" customWidth="1"/>
    <col min="4" max="4" width="20.83203125" customWidth="1"/>
    <col min="5" max="5" width="3" customWidth="1"/>
    <col min="6" max="6" width="24.5" customWidth="1"/>
    <col min="7" max="7" width="3" customWidth="1"/>
    <col min="8" max="8" width="24.5" customWidth="1"/>
    <col min="9" max="9" width="3" customWidth="1"/>
    <col min="10" max="10" width="39.5"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6" t="s">
        <v>1020</v>
      </c>
    </row>
    <row r="3" spans="1:25" s="26" customFormat="1" ht="285" x14ac:dyDescent="0.2">
      <c r="A3" s="410" t="s">
        <v>1021</v>
      </c>
      <c r="B3" s="43" t="s">
        <v>1022</v>
      </c>
      <c r="D3" s="400" t="s">
        <v>1023</v>
      </c>
      <c r="F3" s="44"/>
      <c r="H3" s="44"/>
      <c r="J3" s="226"/>
      <c r="L3" s="357" t="s">
        <v>1024</v>
      </c>
      <c r="N3" s="357"/>
      <c r="P3" s="227"/>
      <c r="R3" s="357" t="s">
        <v>1025</v>
      </c>
      <c r="T3" s="357"/>
      <c r="V3" s="227"/>
      <c r="X3" s="227"/>
    </row>
    <row r="4" spans="1:25" s="25" customFormat="1" ht="18" x14ac:dyDescent="0.2">
      <c r="A4" s="42"/>
      <c r="B4" s="34"/>
      <c r="D4" s="34"/>
      <c r="F4" s="34"/>
      <c r="H4" s="34"/>
      <c r="J4" s="35"/>
      <c r="L4" s="367"/>
      <c r="N4" s="377"/>
      <c r="R4" s="367"/>
      <c r="T4" s="377"/>
    </row>
    <row r="5" spans="1:25"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9" customFormat="1" ht="90" x14ac:dyDescent="0.2">
      <c r="A7" s="228"/>
      <c r="B7" s="67" t="s">
        <v>1026</v>
      </c>
      <c r="C7" s="229"/>
      <c r="D7" s="10" t="s">
        <v>150</v>
      </c>
      <c r="E7" s="229"/>
      <c r="F7" s="10" t="str">
        <f>IF(D7=[2]Lists!$K$4,"&lt; Input URL to data source &gt;",IF(D7=[2]Lists!$K$5,"&lt; Reference section in EITI Report or URL &gt;",IF(D7=[2]Lists!$K$6,"&lt; Reference evidence of non-applicability &gt;","")))</f>
        <v/>
      </c>
      <c r="G7" s="25"/>
      <c r="H7" s="306" t="s">
        <v>1027</v>
      </c>
      <c r="I7" s="25"/>
      <c r="J7" s="487"/>
      <c r="K7" s="25"/>
      <c r="L7" s="357" t="s">
        <v>1028</v>
      </c>
      <c r="M7" s="25"/>
      <c r="N7" s="357"/>
      <c r="O7" s="25"/>
      <c r="P7" s="227"/>
      <c r="Q7" s="25"/>
      <c r="R7" s="357" t="s">
        <v>1028</v>
      </c>
      <c r="S7" s="25"/>
      <c r="T7" s="357"/>
      <c r="U7" s="25"/>
      <c r="V7" s="227"/>
      <c r="W7" s="25"/>
      <c r="X7" s="227"/>
      <c r="Y7" s="25"/>
    </row>
    <row r="8" spans="1:25" s="9" customFormat="1" ht="60" x14ac:dyDescent="0.2">
      <c r="A8" s="228"/>
      <c r="B8" s="67" t="s">
        <v>1029</v>
      </c>
      <c r="C8" s="229"/>
      <c r="D8" s="10" t="s">
        <v>1030</v>
      </c>
      <c r="E8" s="229"/>
      <c r="F8" s="10" t="str">
        <f>IF(D8=[2]Lists!$K$4,"&lt; Input URL to data source &gt;",IF(D8=[2]Lists!$K$5,"&lt; Reference section in EITI Report or URL &gt;",IF(D8=[2]Lists!$K$6,"&lt; Reference evidence of non-applicability &gt;","")))</f>
        <v/>
      </c>
      <c r="G8" s="26"/>
      <c r="H8" s="306" t="s">
        <v>1031</v>
      </c>
      <c r="I8" s="26"/>
      <c r="J8" s="488"/>
      <c r="K8" s="26"/>
      <c r="L8" s="357" t="s">
        <v>1032</v>
      </c>
      <c r="M8" s="26"/>
      <c r="N8" s="357"/>
      <c r="O8" s="26"/>
      <c r="P8" s="227"/>
      <c r="Q8" s="26"/>
      <c r="R8" s="357" t="s">
        <v>1032</v>
      </c>
      <c r="S8" s="26"/>
      <c r="T8" s="357"/>
      <c r="U8" s="26"/>
      <c r="V8" s="227"/>
      <c r="W8" s="26"/>
      <c r="X8" s="227"/>
      <c r="Y8" s="26"/>
    </row>
    <row r="9" spans="1:25" s="9" customFormat="1" ht="51" x14ac:dyDescent="0.2">
      <c r="A9" s="228"/>
      <c r="B9" s="67" t="s">
        <v>1033</v>
      </c>
      <c r="C9" s="229"/>
      <c r="D9" s="10" t="s">
        <v>133</v>
      </c>
      <c r="E9" s="229"/>
      <c r="F9" s="351" t="s">
        <v>1034</v>
      </c>
      <c r="G9" s="25"/>
      <c r="H9" s="10" t="str">
        <f>IF(F9=[2]Lists!$K$4,"&lt; Input URL to data source &gt;",IF(F9=[2]Lists!$K$5,"&lt; Reference section in EITI Report or URL &gt;",IF(F9=[2]Lists!$K$6,"&lt; Reference evidence of non-applicability &gt;","")))</f>
        <v/>
      </c>
      <c r="I9" s="25"/>
      <c r="J9" s="488"/>
      <c r="K9" s="25"/>
      <c r="L9" s="357" t="s">
        <v>1035</v>
      </c>
      <c r="M9" s="25"/>
      <c r="N9" s="357"/>
      <c r="O9" s="25"/>
      <c r="P9" s="227"/>
      <c r="Q9" s="25"/>
      <c r="R9" s="357" t="s">
        <v>1035</v>
      </c>
      <c r="S9" s="25"/>
      <c r="T9" s="357"/>
      <c r="U9" s="25"/>
      <c r="V9" s="227"/>
      <c r="W9" s="25"/>
      <c r="X9" s="227"/>
      <c r="Y9" s="25"/>
    </row>
    <row r="10" spans="1:25" s="9" customFormat="1" ht="120" x14ac:dyDescent="0.2">
      <c r="A10" s="228"/>
      <c r="B10" s="67" t="s">
        <v>1036</v>
      </c>
      <c r="C10" s="229"/>
      <c r="D10" s="10" t="s">
        <v>133</v>
      </c>
      <c r="E10" s="229"/>
      <c r="F10" s="351" t="s">
        <v>1034</v>
      </c>
      <c r="G10" s="26"/>
      <c r="H10" s="10" t="str">
        <f>IF(F10=[2]Lists!$K$4,"&lt; Input URL to data source &gt;",IF(F10=[2]Lists!$K$5,"&lt; Reference section in EITI Report or URL &gt;",IF(F10=[2]Lists!$K$6,"&lt; Reference evidence of non-applicability &gt;","")))</f>
        <v/>
      </c>
      <c r="I10" s="26"/>
      <c r="J10" s="488"/>
      <c r="K10" s="26"/>
      <c r="L10" s="357" t="s">
        <v>1037</v>
      </c>
      <c r="M10" s="26"/>
      <c r="N10" s="357" t="s">
        <v>1038</v>
      </c>
      <c r="O10" s="26"/>
      <c r="P10" s="357" t="s">
        <v>1039</v>
      </c>
      <c r="Q10" s="26"/>
      <c r="R10" s="357" t="s">
        <v>1040</v>
      </c>
      <c r="S10" s="26"/>
      <c r="T10" s="357"/>
      <c r="U10" s="26"/>
      <c r="V10" s="357"/>
      <c r="W10" s="26"/>
      <c r="X10" s="227"/>
      <c r="Y10" s="26"/>
    </row>
    <row r="11" spans="1:25" s="9" customFormat="1" ht="45" x14ac:dyDescent="0.2">
      <c r="A11" s="228"/>
      <c r="B11" s="67" t="s">
        <v>1041</v>
      </c>
      <c r="C11" s="229"/>
      <c r="D11" s="10" t="s">
        <v>1030</v>
      </c>
      <c r="E11" s="229"/>
      <c r="F11" s="10" t="str">
        <f>IF(D11=[2]Lists!$K$4,"&lt; Input URL to data source &gt;",IF(D11=[2]Lists!$K$5,"&lt; Reference section in EITI Report or URL &gt;",IF(D11=[2]Lists!$K$6,"&lt; Reference evidence of non-applicability &gt;","")))</f>
        <v/>
      </c>
      <c r="G11" s="25"/>
      <c r="H11" s="306" t="s">
        <v>1042</v>
      </c>
      <c r="I11" s="25"/>
      <c r="J11" s="488"/>
      <c r="K11" s="25"/>
      <c r="L11" s="357" t="s">
        <v>1043</v>
      </c>
      <c r="M11" s="25"/>
      <c r="N11" s="357"/>
      <c r="O11" s="25"/>
      <c r="P11" s="227"/>
      <c r="Q11" s="25"/>
      <c r="R11" s="357" t="s">
        <v>1043</v>
      </c>
      <c r="S11" s="25"/>
      <c r="T11" s="357"/>
      <c r="U11" s="25"/>
      <c r="V11" s="227"/>
      <c r="W11" s="25"/>
      <c r="X11" s="227"/>
      <c r="Y11" s="25"/>
    </row>
    <row r="12" spans="1:25" s="9" customFormat="1" ht="90" x14ac:dyDescent="0.2">
      <c r="A12" s="228"/>
      <c r="B12" s="67" t="s">
        <v>1044</v>
      </c>
      <c r="C12" s="229"/>
      <c r="D12" s="10" t="s">
        <v>1030</v>
      </c>
      <c r="E12" s="229"/>
      <c r="F12" s="10" t="str">
        <f>IF(D12=[2]Lists!$K$4,"&lt; Input URL to data source &gt;",IF(D12=[2]Lists!$K$5,"&lt; Reference section in EITI Report or URL &gt;",IF(D12=[2]Lists!$K$6,"&lt; Reference evidence of non-applicability &gt;","")))</f>
        <v/>
      </c>
      <c r="G12" s="27"/>
      <c r="H12" s="305" t="s">
        <v>1045</v>
      </c>
      <c r="I12" s="27"/>
      <c r="J12" s="488"/>
      <c r="K12" s="27"/>
      <c r="L12" s="357" t="s">
        <v>1046</v>
      </c>
      <c r="M12" s="27"/>
      <c r="N12" s="357" t="s">
        <v>1047</v>
      </c>
      <c r="O12" s="27"/>
      <c r="P12" s="357" t="s">
        <v>1048</v>
      </c>
      <c r="Q12" s="27"/>
      <c r="R12" s="357" t="s">
        <v>1297</v>
      </c>
      <c r="S12" s="27"/>
      <c r="T12" s="357"/>
      <c r="U12" s="27"/>
      <c r="V12" s="357"/>
      <c r="W12" s="27"/>
      <c r="X12" s="227"/>
      <c r="Y12" s="27"/>
    </row>
    <row r="13" spans="1:25" s="58" customFormat="1" ht="90" x14ac:dyDescent="0.2">
      <c r="A13" s="308"/>
      <c r="B13" s="69" t="s">
        <v>1049</v>
      </c>
      <c r="C13" s="309"/>
      <c r="D13" s="10" t="s">
        <v>1030</v>
      </c>
      <c r="E13" s="309"/>
      <c r="F13" s="60"/>
      <c r="G13" s="61"/>
      <c r="H13" s="306" t="s">
        <v>1050</v>
      </c>
      <c r="I13" s="61"/>
      <c r="J13" s="488"/>
      <c r="K13" s="61"/>
      <c r="L13" s="380" t="s">
        <v>1051</v>
      </c>
      <c r="M13" s="61"/>
      <c r="N13" s="380" t="s">
        <v>1052</v>
      </c>
      <c r="O13" s="61"/>
      <c r="P13" s="391" t="s">
        <v>1053</v>
      </c>
      <c r="Q13" s="61"/>
      <c r="R13" s="380" t="s">
        <v>1054</v>
      </c>
      <c r="S13" s="61"/>
      <c r="T13" s="380"/>
      <c r="U13" s="61"/>
      <c r="V13" s="391"/>
      <c r="W13" s="61"/>
      <c r="X13" s="450"/>
      <c r="Y13" s="61"/>
    </row>
    <row r="14" spans="1:25" s="58" customFormat="1" ht="120" x14ac:dyDescent="0.2">
      <c r="A14" s="308"/>
      <c r="B14" s="46" t="s">
        <v>1055</v>
      </c>
      <c r="C14" s="309"/>
      <c r="D14" s="10" t="s">
        <v>1030</v>
      </c>
      <c r="E14" s="309"/>
      <c r="F14" s="60"/>
      <c r="G14" s="61"/>
      <c r="H14" s="60" t="s">
        <v>1056</v>
      </c>
      <c r="I14" s="61"/>
      <c r="J14" s="488"/>
      <c r="K14" s="61"/>
      <c r="L14" s="380" t="s">
        <v>1057</v>
      </c>
      <c r="M14" s="61"/>
      <c r="N14" s="380" t="s">
        <v>1058</v>
      </c>
      <c r="O14" s="61"/>
      <c r="P14" s="380" t="s">
        <v>1059</v>
      </c>
      <c r="Q14" s="61"/>
      <c r="R14" s="402" t="s">
        <v>1060</v>
      </c>
      <c r="S14" s="61"/>
      <c r="T14" s="380"/>
      <c r="U14" s="61"/>
      <c r="V14" s="380"/>
      <c r="W14" s="61"/>
      <c r="X14" s="450"/>
      <c r="Y14" s="61"/>
    </row>
    <row r="15" spans="1:25" s="58" customFormat="1" ht="75" x14ac:dyDescent="0.2">
      <c r="A15" s="308"/>
      <c r="B15" s="46" t="s">
        <v>1061</v>
      </c>
      <c r="C15" s="309"/>
      <c r="D15" s="10" t="s">
        <v>1030</v>
      </c>
      <c r="E15" s="309"/>
      <c r="F15" s="60"/>
      <c r="G15" s="61"/>
      <c r="H15" s="60" t="s">
        <v>1062</v>
      </c>
      <c r="I15" s="61"/>
      <c r="J15" s="488"/>
      <c r="K15" s="61"/>
      <c r="L15" s="380" t="s">
        <v>1063</v>
      </c>
      <c r="M15" s="61"/>
      <c r="N15" s="380"/>
      <c r="O15" s="61"/>
      <c r="P15" s="450"/>
      <c r="Q15" s="61"/>
      <c r="R15" s="380" t="s">
        <v>1063</v>
      </c>
      <c r="S15" s="61"/>
      <c r="T15" s="380"/>
      <c r="U15" s="61"/>
      <c r="V15" s="450"/>
      <c r="W15" s="61"/>
      <c r="X15" s="450"/>
      <c r="Y15" s="61"/>
    </row>
    <row r="16" spans="1:25" s="58" customFormat="1" ht="135" x14ac:dyDescent="0.2">
      <c r="A16" s="308"/>
      <c r="B16" s="46" t="s">
        <v>1064</v>
      </c>
      <c r="C16" s="309"/>
      <c r="D16" s="10" t="s">
        <v>1030</v>
      </c>
      <c r="E16" s="309"/>
      <c r="F16" s="60"/>
      <c r="G16" s="61"/>
      <c r="H16" s="60" t="s">
        <v>1065</v>
      </c>
      <c r="I16" s="61"/>
      <c r="J16" s="488"/>
      <c r="K16" s="61"/>
      <c r="L16" s="380" t="s">
        <v>1066</v>
      </c>
      <c r="M16" s="61"/>
      <c r="N16" s="380"/>
      <c r="O16" s="61"/>
      <c r="P16" s="450"/>
      <c r="Q16" s="61"/>
      <c r="R16" s="380" t="s">
        <v>1066</v>
      </c>
      <c r="S16" s="61"/>
      <c r="T16" s="380"/>
      <c r="U16" s="61"/>
      <c r="V16" s="450"/>
      <c r="W16" s="61"/>
      <c r="X16" s="450"/>
      <c r="Y16" s="61"/>
    </row>
    <row r="17" spans="1:25" s="58" customFormat="1" ht="60" x14ac:dyDescent="0.2">
      <c r="A17" s="308"/>
      <c r="B17" s="46" t="s">
        <v>1067</v>
      </c>
      <c r="C17" s="309"/>
      <c r="D17" s="10" t="s">
        <v>1030</v>
      </c>
      <c r="E17" s="309"/>
      <c r="F17" s="60"/>
      <c r="G17" s="61"/>
      <c r="H17" s="60" t="s">
        <v>1068</v>
      </c>
      <c r="I17" s="61"/>
      <c r="J17" s="488"/>
      <c r="K17" s="61"/>
      <c r="L17" s="380" t="s">
        <v>1069</v>
      </c>
      <c r="M17" s="61"/>
      <c r="N17" s="380"/>
      <c r="O17" s="61"/>
      <c r="P17" s="450"/>
      <c r="Q17" s="61"/>
      <c r="R17" s="380" t="s">
        <v>1069</v>
      </c>
      <c r="S17" s="61"/>
      <c r="T17" s="380"/>
      <c r="U17" s="61"/>
      <c r="V17" s="450"/>
      <c r="W17" s="61"/>
      <c r="X17" s="450"/>
      <c r="Y17" s="61"/>
    </row>
    <row r="18" spans="1:25" s="58" customFormat="1" ht="150" x14ac:dyDescent="0.2">
      <c r="A18" s="308"/>
      <c r="B18" s="46" t="s">
        <v>1070</v>
      </c>
      <c r="C18" s="309"/>
      <c r="D18" s="10" t="s">
        <v>1030</v>
      </c>
      <c r="E18" s="309"/>
      <c r="F18" s="60"/>
      <c r="G18" s="61"/>
      <c r="H18" s="60" t="s">
        <v>1071</v>
      </c>
      <c r="I18" s="61"/>
      <c r="J18" s="488"/>
      <c r="K18" s="61"/>
      <c r="L18" s="380" t="s">
        <v>1072</v>
      </c>
      <c r="M18" s="61"/>
      <c r="N18" s="380" t="s">
        <v>1073</v>
      </c>
      <c r="O18" s="61"/>
      <c r="P18" s="450"/>
      <c r="Q18" s="61"/>
      <c r="R18" s="380" t="s">
        <v>1072</v>
      </c>
      <c r="S18" s="61"/>
      <c r="T18" s="380"/>
      <c r="U18" s="61"/>
      <c r="V18" s="450"/>
      <c r="W18" s="61"/>
      <c r="X18" s="450"/>
      <c r="Y18" s="61"/>
    </row>
    <row r="19" spans="1:25" s="58" customFormat="1" ht="90" x14ac:dyDescent="0.2">
      <c r="A19" s="308"/>
      <c r="B19" s="46" t="s">
        <v>1074</v>
      </c>
      <c r="C19" s="309"/>
      <c r="D19" s="10" t="s">
        <v>1030</v>
      </c>
      <c r="E19" s="309"/>
      <c r="F19" s="60"/>
      <c r="G19" s="61"/>
      <c r="H19" s="60" t="s">
        <v>1075</v>
      </c>
      <c r="I19" s="61"/>
      <c r="J19" s="488"/>
      <c r="K19" s="61"/>
      <c r="L19" s="380" t="s">
        <v>1076</v>
      </c>
      <c r="M19" s="61"/>
      <c r="N19" s="380"/>
      <c r="O19" s="61"/>
      <c r="P19" s="450"/>
      <c r="Q19" s="61"/>
      <c r="R19" s="380" t="s">
        <v>1076</v>
      </c>
      <c r="S19" s="61"/>
      <c r="T19" s="380"/>
      <c r="U19" s="61"/>
      <c r="V19" s="450"/>
      <c r="W19" s="61"/>
      <c r="X19" s="450"/>
      <c r="Y19" s="61"/>
    </row>
    <row r="20" spans="1:25" s="58" customFormat="1" ht="60" x14ac:dyDescent="0.2">
      <c r="A20" s="308"/>
      <c r="B20" s="46" t="s">
        <v>1077</v>
      </c>
      <c r="C20" s="309"/>
      <c r="D20" s="10" t="s">
        <v>1030</v>
      </c>
      <c r="E20" s="309"/>
      <c r="F20" s="60"/>
      <c r="G20" s="61"/>
      <c r="H20" s="60"/>
      <c r="I20" s="61"/>
      <c r="J20" s="488"/>
      <c r="K20" s="61"/>
      <c r="L20" s="380" t="s">
        <v>1078</v>
      </c>
      <c r="M20" s="61"/>
      <c r="N20" s="380"/>
      <c r="O20" s="61"/>
      <c r="P20" s="450"/>
      <c r="Q20" s="61"/>
      <c r="R20" s="380" t="s">
        <v>1078</v>
      </c>
      <c r="S20" s="61"/>
      <c r="T20" s="380"/>
      <c r="U20" s="61"/>
      <c r="V20" s="450"/>
      <c r="W20" s="61"/>
      <c r="X20" s="450"/>
      <c r="Y20" s="61"/>
    </row>
    <row r="21" spans="1:25" s="58" customFormat="1" ht="135" x14ac:dyDescent="0.2">
      <c r="A21" s="308"/>
      <c r="B21" s="69" t="s">
        <v>1079</v>
      </c>
      <c r="C21" s="309"/>
      <c r="D21" s="10" t="s">
        <v>948</v>
      </c>
      <c r="E21" s="309"/>
      <c r="F21" s="60"/>
      <c r="G21" s="61"/>
      <c r="H21" s="60"/>
      <c r="I21" s="61"/>
      <c r="J21" s="488"/>
      <c r="K21" s="61"/>
      <c r="L21" s="380" t="s">
        <v>221</v>
      </c>
      <c r="M21" s="61"/>
      <c r="N21" s="380"/>
      <c r="O21" s="61"/>
      <c r="P21" s="450"/>
      <c r="Q21" s="61"/>
      <c r="R21" s="380" t="s">
        <v>221</v>
      </c>
      <c r="S21" s="61"/>
      <c r="T21" s="380"/>
      <c r="U21" s="61"/>
      <c r="V21" s="450"/>
      <c r="W21" s="61"/>
      <c r="X21" s="450"/>
      <c r="Y21" s="61"/>
    </row>
    <row r="22" spans="1:25" s="58" customFormat="1" ht="60" x14ac:dyDescent="0.2">
      <c r="A22" s="308"/>
      <c r="B22" s="46" t="s">
        <v>1080</v>
      </c>
      <c r="C22" s="309"/>
      <c r="D22" s="10" t="s">
        <v>948</v>
      </c>
      <c r="E22" s="309"/>
      <c r="F22" s="60"/>
      <c r="G22" s="61"/>
      <c r="H22" s="60"/>
      <c r="I22" s="61"/>
      <c r="J22" s="488"/>
      <c r="K22" s="61"/>
      <c r="L22" s="380" t="s">
        <v>221</v>
      </c>
      <c r="M22" s="61"/>
      <c r="N22" s="380"/>
      <c r="O22" s="61"/>
      <c r="P22" s="450"/>
      <c r="Q22" s="61"/>
      <c r="R22" s="380" t="s">
        <v>221</v>
      </c>
      <c r="S22" s="61"/>
      <c r="T22" s="380"/>
      <c r="U22" s="61"/>
      <c r="V22" s="450"/>
      <c r="W22" s="61"/>
      <c r="X22" s="450"/>
      <c r="Y22" s="61"/>
    </row>
    <row r="23" spans="1:25" s="58" customFormat="1" ht="60" x14ac:dyDescent="0.2">
      <c r="A23" s="308"/>
      <c r="B23" s="46" t="s">
        <v>1081</v>
      </c>
      <c r="C23" s="309"/>
      <c r="D23" s="10" t="s">
        <v>948</v>
      </c>
      <c r="E23" s="309"/>
      <c r="F23" s="60"/>
      <c r="G23" s="61"/>
      <c r="H23" s="60"/>
      <c r="I23" s="61"/>
      <c r="J23" s="488"/>
      <c r="K23" s="61"/>
      <c r="L23" s="380" t="s">
        <v>221</v>
      </c>
      <c r="M23" s="61"/>
      <c r="N23" s="380"/>
      <c r="O23" s="61"/>
      <c r="P23" s="450"/>
      <c r="Q23" s="61"/>
      <c r="R23" s="380" t="s">
        <v>221</v>
      </c>
      <c r="S23" s="61"/>
      <c r="T23" s="380"/>
      <c r="U23" s="61"/>
      <c r="V23" s="450"/>
      <c r="W23" s="61"/>
      <c r="X23" s="450"/>
      <c r="Y23" s="61"/>
    </row>
    <row r="24" spans="1:25" s="58" customFormat="1" ht="75" x14ac:dyDescent="0.2">
      <c r="A24" s="308"/>
      <c r="B24" s="46" t="s">
        <v>1082</v>
      </c>
      <c r="C24" s="309"/>
      <c r="D24" s="10" t="s">
        <v>948</v>
      </c>
      <c r="E24" s="309"/>
      <c r="F24" s="60"/>
      <c r="G24" s="61"/>
      <c r="H24" s="60"/>
      <c r="I24" s="61"/>
      <c r="J24" s="488"/>
      <c r="K24" s="61"/>
      <c r="L24" s="380" t="s">
        <v>221</v>
      </c>
      <c r="M24" s="61"/>
      <c r="N24" s="380"/>
      <c r="O24" s="61"/>
      <c r="P24" s="450"/>
      <c r="Q24" s="61"/>
      <c r="R24" s="380" t="s">
        <v>221</v>
      </c>
      <c r="S24" s="61"/>
      <c r="T24" s="380"/>
      <c r="U24" s="61"/>
      <c r="V24" s="450"/>
      <c r="W24" s="61"/>
      <c r="X24" s="450"/>
      <c r="Y24" s="61"/>
    </row>
    <row r="25" spans="1:25" s="58" customFormat="1" ht="30" x14ac:dyDescent="0.2">
      <c r="A25" s="308"/>
      <c r="B25" s="46" t="s">
        <v>1083</v>
      </c>
      <c r="C25" s="309"/>
      <c r="D25" s="10" t="s">
        <v>948</v>
      </c>
      <c r="E25" s="309"/>
      <c r="F25" s="60"/>
      <c r="G25" s="61"/>
      <c r="H25" s="60"/>
      <c r="I25" s="61"/>
      <c r="J25" s="489"/>
      <c r="K25" s="61"/>
      <c r="L25" s="380" t="s">
        <v>221</v>
      </c>
      <c r="M25" s="61"/>
      <c r="N25" s="380"/>
      <c r="O25" s="61"/>
      <c r="P25" s="450"/>
      <c r="Q25" s="61"/>
      <c r="R25" s="380" t="s">
        <v>221</v>
      </c>
      <c r="S25" s="61"/>
      <c r="T25" s="380"/>
      <c r="U25" s="61"/>
      <c r="V25" s="450"/>
      <c r="W25" s="61"/>
      <c r="X25" s="450"/>
      <c r="Y25" s="61"/>
    </row>
    <row r="26" spans="1:25" s="11" customFormat="1" x14ac:dyDescent="0.2">
      <c r="A26" s="47"/>
      <c r="B26" s="68"/>
      <c r="L26" s="68"/>
      <c r="N26" s="68"/>
      <c r="R26" s="68"/>
      <c r="T26" s="68"/>
    </row>
  </sheetData>
  <mergeCells count="1">
    <mergeCell ref="J7:J25"/>
  </mergeCells>
  <hyperlinks>
    <hyperlink ref="F9" r:id="rId1" xr:uid="{00000000-0004-0000-1600-000000000000}"/>
    <hyperlink ref="F10" r:id="rId2" xr:uid="{00000000-0004-0000-1600-000001000000}"/>
    <hyperlink ref="P13" r:id="rId3" xr:uid="{00000000-0004-0000-1600-000002000000}"/>
  </hyperlinks>
  <pageMargins left="0.7" right="0.7" top="0.75" bottom="0.75" header="0.3" footer="0.3"/>
  <pageSetup paperSize="8" orientation="landscape"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Y15"/>
  <sheetViews>
    <sheetView topLeftCell="H1" zoomScale="80" zoomScaleNormal="80" workbookViewId="0">
      <selection activeCell="N3" sqref="N3"/>
    </sheetView>
  </sheetViews>
  <sheetFormatPr baseColWidth="10" defaultColWidth="10.5" defaultRowHeight="16" x14ac:dyDescent="0.2"/>
  <cols>
    <col min="1" max="1" width="16" customWidth="1"/>
    <col min="2" max="2" width="34.5" customWidth="1"/>
    <col min="3" max="3" width="3.33203125" customWidth="1"/>
    <col min="4" max="4" width="25.83203125" customWidth="1"/>
    <col min="5" max="5" width="3.33203125" customWidth="1"/>
    <col min="6" max="6" width="25.83203125" customWidth="1"/>
    <col min="7" max="7" width="3.33203125" customWidth="1"/>
    <col min="8" max="8" width="25.83203125" customWidth="1"/>
    <col min="9" max="9" width="3.33203125" customWidth="1"/>
    <col min="10" max="10" width="30.83203125"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6" t="s">
        <v>1084</v>
      </c>
    </row>
    <row r="3" spans="1:25" s="26" customFormat="1" ht="255" x14ac:dyDescent="0.2">
      <c r="A3" s="410" t="s">
        <v>1085</v>
      </c>
      <c r="B3" s="43" t="s">
        <v>1086</v>
      </c>
      <c r="D3" s="400" t="s">
        <v>310</v>
      </c>
      <c r="F3" s="44"/>
      <c r="H3" s="44"/>
      <c r="J3" s="226"/>
      <c r="L3" s="357" t="s">
        <v>1087</v>
      </c>
      <c r="N3" s="357"/>
      <c r="P3" s="227"/>
      <c r="R3" s="357" t="s">
        <v>1088</v>
      </c>
      <c r="T3" s="357"/>
      <c r="V3" s="227"/>
      <c r="X3" s="227"/>
    </row>
    <row r="4" spans="1:25" s="25" customFormat="1" ht="18" x14ac:dyDescent="0.2">
      <c r="A4" s="42"/>
      <c r="B4" s="34"/>
      <c r="D4" s="34"/>
      <c r="F4" s="34"/>
      <c r="H4" s="34"/>
      <c r="J4" s="35"/>
      <c r="L4" s="367"/>
      <c r="N4" s="377"/>
      <c r="R4" s="367"/>
      <c r="T4" s="377"/>
    </row>
    <row r="5" spans="1:25" s="39" customFormat="1" ht="152"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9" customFormat="1" ht="135" x14ac:dyDescent="0.2">
      <c r="A7" s="228"/>
      <c r="B7" s="40" t="s">
        <v>1089</v>
      </c>
      <c r="C7" s="229"/>
      <c r="D7" s="305" t="s">
        <v>1090</v>
      </c>
      <c r="E7" s="229"/>
      <c r="F7" s="10" t="str">
        <f>IF(D7=[2]Lists!$K$4,"&lt; Input URL to data source &gt;",IF(D7=[2]Lists!$K$5,"&lt; Reference section in EITI Report or URL &gt;",IF(D7=[2]Lists!$K$6,"&lt; Reference evidence of non-applicability &gt;","")))</f>
        <v/>
      </c>
      <c r="G7" s="25"/>
      <c r="H7" s="306" t="s">
        <v>1091</v>
      </c>
      <c r="I7" s="25"/>
      <c r="J7" s="550" t="s">
        <v>1092</v>
      </c>
      <c r="K7" s="25"/>
      <c r="L7" s="357" t="s">
        <v>1093</v>
      </c>
      <c r="M7" s="25"/>
      <c r="N7" s="357"/>
      <c r="O7" s="25"/>
      <c r="P7" s="227"/>
      <c r="Q7" s="25"/>
      <c r="R7" s="357" t="s">
        <v>1093</v>
      </c>
      <c r="S7" s="25"/>
      <c r="T7" s="357"/>
      <c r="U7" s="25"/>
      <c r="V7" s="227"/>
      <c r="W7" s="25"/>
      <c r="X7" s="227"/>
      <c r="Y7" s="25"/>
    </row>
    <row r="8" spans="1:25" s="9" customFormat="1" ht="60" x14ac:dyDescent="0.2">
      <c r="A8" s="228"/>
      <c r="B8" s="46" t="s">
        <v>1094</v>
      </c>
      <c r="C8" s="229"/>
      <c r="D8" s="305" t="s">
        <v>1090</v>
      </c>
      <c r="E8" s="229"/>
      <c r="F8" s="10"/>
      <c r="G8" s="25"/>
      <c r="H8" s="306" t="s">
        <v>1095</v>
      </c>
      <c r="I8" s="25"/>
      <c r="J8" s="548"/>
      <c r="K8" s="25"/>
      <c r="L8" s="357" t="s">
        <v>1096</v>
      </c>
      <c r="M8" s="25"/>
      <c r="N8" s="357"/>
      <c r="O8" s="25"/>
      <c r="P8" s="227"/>
      <c r="Q8" s="25"/>
      <c r="R8" s="357" t="s">
        <v>1096</v>
      </c>
      <c r="S8" s="25"/>
      <c r="T8" s="357"/>
      <c r="U8" s="25"/>
      <c r="V8" s="227"/>
      <c r="W8" s="25"/>
      <c r="X8" s="227"/>
      <c r="Y8" s="25"/>
    </row>
    <row r="9" spans="1:25" s="9" customFormat="1" ht="60" x14ac:dyDescent="0.2">
      <c r="A9" s="228"/>
      <c r="B9" s="46" t="s">
        <v>1097</v>
      </c>
      <c r="C9" s="229"/>
      <c r="D9" s="10" t="s">
        <v>1098</v>
      </c>
      <c r="E9" s="229"/>
      <c r="F9" s="53" t="str">
        <f>IF(D9=[2]Lists!$K$4,"&lt; Input URL to data source &gt;",IF(D9=[2]Lists!$K$5,"&lt; Reference section in EITI Report &gt;",IF(D9=[2]Lists!$K$6,"&lt; Reference evidence of non-applicability &gt;","")))</f>
        <v/>
      </c>
      <c r="G9" s="26"/>
      <c r="H9" s="306" t="s">
        <v>1095</v>
      </c>
      <c r="I9" s="26"/>
      <c r="J9" s="548"/>
      <c r="K9" s="26"/>
      <c r="L9" s="357" t="s">
        <v>1099</v>
      </c>
      <c r="M9" s="26"/>
      <c r="N9" s="357"/>
      <c r="O9" s="26"/>
      <c r="P9" s="227"/>
      <c r="Q9" s="26"/>
      <c r="R9" s="357" t="s">
        <v>1099</v>
      </c>
      <c r="S9" s="26"/>
      <c r="T9" s="357"/>
      <c r="U9" s="26"/>
      <c r="V9" s="227"/>
      <c r="W9" s="26"/>
      <c r="X9" s="227"/>
      <c r="Y9" s="26"/>
    </row>
    <row r="10" spans="1:25" s="9" customFormat="1" ht="180" x14ac:dyDescent="0.2">
      <c r="A10" s="228"/>
      <c r="B10" s="46" t="s">
        <v>1100</v>
      </c>
      <c r="C10" s="229"/>
      <c r="D10" s="398" t="s">
        <v>62</v>
      </c>
      <c r="E10" s="229"/>
      <c r="F10" s="347" t="s">
        <v>1101</v>
      </c>
      <c r="G10" s="25"/>
      <c r="H10" s="306" t="s">
        <v>1095</v>
      </c>
      <c r="I10" s="25"/>
      <c r="J10" s="548"/>
      <c r="K10" s="25"/>
      <c r="L10" s="357" t="s">
        <v>1102</v>
      </c>
      <c r="M10" s="25"/>
      <c r="N10" s="357" t="s">
        <v>1103</v>
      </c>
      <c r="O10" s="25"/>
      <c r="P10" s="227"/>
      <c r="Q10" s="25"/>
      <c r="R10" s="357" t="s">
        <v>1104</v>
      </c>
      <c r="S10" s="25"/>
      <c r="T10" s="357"/>
      <c r="U10" s="25"/>
      <c r="V10" s="227"/>
      <c r="W10" s="25"/>
      <c r="X10" s="227"/>
      <c r="Y10" s="25"/>
    </row>
    <row r="11" spans="1:25" s="9" customFormat="1" ht="180" x14ac:dyDescent="0.2">
      <c r="A11" s="228"/>
      <c r="B11" s="46" t="s">
        <v>1105</v>
      </c>
      <c r="C11" s="229"/>
      <c r="D11" s="10" t="s">
        <v>88</v>
      </c>
      <c r="E11" s="229"/>
      <c r="F11" s="10"/>
      <c r="G11" s="25"/>
      <c r="H11" s="10"/>
      <c r="I11" s="25"/>
      <c r="J11" s="548"/>
      <c r="K11" s="25"/>
      <c r="L11" s="357" t="s">
        <v>1102</v>
      </c>
      <c r="M11" s="25"/>
      <c r="N11" s="357" t="s">
        <v>1103</v>
      </c>
      <c r="O11" s="25"/>
      <c r="P11" s="227"/>
      <c r="Q11" s="25"/>
      <c r="R11" s="357" t="s">
        <v>1106</v>
      </c>
      <c r="S11" s="25"/>
      <c r="T11" s="357"/>
      <c r="U11" s="25"/>
      <c r="V11" s="227"/>
      <c r="W11" s="25"/>
      <c r="X11" s="227"/>
      <c r="Y11" s="25"/>
    </row>
    <row r="12" spans="1:25" s="9" customFormat="1" ht="180" x14ac:dyDescent="0.2">
      <c r="A12" s="228"/>
      <c r="B12" s="46" t="s">
        <v>1107</v>
      </c>
      <c r="C12" s="229"/>
      <c r="D12" s="398" t="s">
        <v>62</v>
      </c>
      <c r="E12" s="229"/>
      <c r="F12" s="347" t="s">
        <v>1108</v>
      </c>
      <c r="G12" s="25"/>
      <c r="H12" s="10"/>
      <c r="I12" s="25"/>
      <c r="J12" s="548"/>
      <c r="K12" s="25"/>
      <c r="L12" s="357" t="s">
        <v>1102</v>
      </c>
      <c r="M12" s="25"/>
      <c r="N12" s="357" t="s">
        <v>1103</v>
      </c>
      <c r="O12" s="25"/>
      <c r="P12" s="227"/>
      <c r="Q12" s="25"/>
      <c r="R12" s="357" t="s">
        <v>1104</v>
      </c>
      <c r="S12" s="25"/>
      <c r="T12" s="357"/>
      <c r="U12" s="25"/>
      <c r="V12" s="227"/>
      <c r="W12" s="25"/>
      <c r="X12" s="227"/>
      <c r="Y12" s="25"/>
    </row>
    <row r="13" spans="1:25" s="9" customFormat="1" ht="180" x14ac:dyDescent="0.2">
      <c r="A13" s="228"/>
      <c r="B13" s="46" t="s">
        <v>1109</v>
      </c>
      <c r="C13" s="229"/>
      <c r="D13" s="398" t="s">
        <v>62</v>
      </c>
      <c r="E13" s="229"/>
      <c r="F13" s="347" t="s">
        <v>1108</v>
      </c>
      <c r="G13" s="25"/>
      <c r="H13" s="10"/>
      <c r="I13" s="25"/>
      <c r="J13" s="548"/>
      <c r="K13" s="25"/>
      <c r="L13" s="357" t="s">
        <v>1102</v>
      </c>
      <c r="M13" s="25"/>
      <c r="N13" s="357" t="s">
        <v>1103</v>
      </c>
      <c r="O13" s="25"/>
      <c r="P13" s="227"/>
      <c r="Q13" s="25"/>
      <c r="R13" s="357" t="s">
        <v>1104</v>
      </c>
      <c r="S13" s="25"/>
      <c r="T13" s="357"/>
      <c r="U13" s="25"/>
      <c r="V13" s="227"/>
      <c r="W13" s="25"/>
      <c r="X13" s="227"/>
      <c r="Y13" s="25"/>
    </row>
    <row r="14" spans="1:25" s="9" customFormat="1" ht="384" x14ac:dyDescent="0.2">
      <c r="A14" s="228"/>
      <c r="B14" s="40" t="s">
        <v>1110</v>
      </c>
      <c r="C14" s="229"/>
      <c r="D14" s="10" t="s">
        <v>287</v>
      </c>
      <c r="E14" s="229"/>
      <c r="F14" s="347" t="s">
        <v>1111</v>
      </c>
      <c r="G14" s="25"/>
      <c r="H14" s="10" t="s">
        <v>1112</v>
      </c>
      <c r="I14" s="25"/>
      <c r="J14" s="549"/>
      <c r="K14" s="25"/>
      <c r="L14" s="357" t="s">
        <v>1113</v>
      </c>
      <c r="M14" s="25"/>
      <c r="N14" s="357" t="s">
        <v>1114</v>
      </c>
      <c r="O14" s="25"/>
      <c r="P14" s="357" t="s">
        <v>1115</v>
      </c>
      <c r="Q14" s="25"/>
      <c r="R14" s="357" t="s">
        <v>1116</v>
      </c>
      <c r="S14" s="25"/>
      <c r="T14" s="357"/>
      <c r="U14" s="25"/>
      <c r="V14" s="357"/>
      <c r="W14" s="25"/>
      <c r="X14" s="227"/>
      <c r="Y14" s="25"/>
    </row>
    <row r="15" spans="1:25" s="11" customFormat="1" x14ac:dyDescent="0.2">
      <c r="A15" s="47"/>
      <c r="L15" s="68"/>
      <c r="N15" s="68"/>
      <c r="R15" s="68"/>
      <c r="T15" s="68"/>
    </row>
  </sheetData>
  <mergeCells count="1">
    <mergeCell ref="J7:J14"/>
  </mergeCells>
  <dataValidations disablePrompts="1" count="1">
    <dataValidation type="list" showInputMessage="1" showErrorMessage="1" promptTitle="Type de déclaration" prompt="Veuillez indiquer le type de déclaration, parmi:_x000a__x000a_Divulgation systématique_x000a_Rapportage ITIE_x000a_Non disponible_x000a_Sans objet" sqref="D7:D8" xr:uid="{00000000-0002-0000-1700-000000000000}">
      <formula1>Reporting_options_list</formula1>
    </dataValidation>
  </dataValidations>
  <hyperlinks>
    <hyperlink ref="F14" r:id="rId1" xr:uid="{00000000-0004-0000-1700-000000000000}"/>
    <hyperlink ref="F12" r:id="rId2" xr:uid="{00000000-0004-0000-1700-000001000000}"/>
    <hyperlink ref="F13" r:id="rId3" xr:uid="{00000000-0004-0000-1700-000002000000}"/>
    <hyperlink ref="F10" r:id="rId4" xr:uid="{3B120506-6055-1342-9615-4507E0E1C412}"/>
  </hyperlinks>
  <pageMargins left="0.7" right="0.7" top="0.75" bottom="0.75" header="0.3" footer="0.3"/>
  <pageSetup paperSize="8" orientation="landscape"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30"/>
  <sheetViews>
    <sheetView tabSelected="1" zoomScale="80" zoomScaleNormal="80" workbookViewId="0">
      <selection activeCell="L4" sqref="L4"/>
    </sheetView>
  </sheetViews>
  <sheetFormatPr baseColWidth="10" defaultColWidth="10.5" defaultRowHeight="16" x14ac:dyDescent="0.2"/>
  <cols>
    <col min="1" max="1" width="18.33203125" style="31" customWidth="1"/>
    <col min="2" max="2" width="37.83203125" customWidth="1"/>
    <col min="3" max="3" width="3" customWidth="1"/>
    <col min="4" max="4" width="27" customWidth="1"/>
    <col min="5" max="5" width="3" customWidth="1"/>
    <col min="6" max="6" width="27" customWidth="1"/>
    <col min="7" max="7" width="3" customWidth="1"/>
    <col min="8" max="8" width="27" customWidth="1"/>
    <col min="9" max="9" width="3" customWidth="1"/>
    <col min="10" max="10" width="39.5" customWidth="1"/>
    <col min="11" max="11" width="3" customWidth="1"/>
    <col min="12" max="12" width="39.5" style="356"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5" x14ac:dyDescent="0.25">
      <c r="A1" s="216" t="s">
        <v>1117</v>
      </c>
    </row>
    <row r="3" spans="1:19" s="26" customFormat="1" ht="150" x14ac:dyDescent="0.2">
      <c r="A3" s="410" t="s">
        <v>1118</v>
      </c>
      <c r="B3" s="43" t="s">
        <v>1119</v>
      </c>
      <c r="D3" s="400" t="s">
        <v>310</v>
      </c>
      <c r="F3" s="44"/>
      <c r="H3" s="44"/>
      <c r="J3" s="226"/>
      <c r="L3" s="357" t="s">
        <v>1329</v>
      </c>
      <c r="N3" s="227"/>
      <c r="P3" s="227"/>
      <c r="R3" s="227"/>
    </row>
    <row r="4" spans="1:19" s="25" customFormat="1" ht="18" x14ac:dyDescent="0.2">
      <c r="A4" s="56"/>
      <c r="B4" s="34"/>
      <c r="D4" s="34"/>
      <c r="F4" s="34"/>
      <c r="H4" s="34"/>
      <c r="J4" s="35"/>
      <c r="L4" s="367"/>
    </row>
    <row r="5" spans="1:19" s="39" customFormat="1" ht="114" x14ac:dyDescent="0.2">
      <c r="A5" s="55"/>
      <c r="B5" s="38" t="s">
        <v>118</v>
      </c>
      <c r="D5" s="76" t="s">
        <v>119</v>
      </c>
      <c r="E5" s="32"/>
      <c r="F5" s="76" t="s">
        <v>120</v>
      </c>
      <c r="G5" s="32"/>
      <c r="H5" s="76" t="s">
        <v>121</v>
      </c>
      <c r="J5" s="33" t="s">
        <v>122</v>
      </c>
      <c r="K5" s="32"/>
      <c r="L5" s="33" t="s">
        <v>123</v>
      </c>
      <c r="M5" s="32"/>
      <c r="N5" s="33" t="s">
        <v>124</v>
      </c>
      <c r="O5" s="32"/>
      <c r="P5" s="33" t="s">
        <v>125</v>
      </c>
      <c r="Q5" s="32"/>
      <c r="R5" s="33" t="s">
        <v>129</v>
      </c>
      <c r="S5" s="32"/>
    </row>
    <row r="6" spans="1:19" s="25" customFormat="1" ht="18" x14ac:dyDescent="0.2">
      <c r="A6" s="56"/>
      <c r="B6" s="34"/>
      <c r="D6" s="34"/>
      <c r="F6" s="34"/>
      <c r="H6" s="34"/>
      <c r="J6" s="35"/>
      <c r="L6" s="367"/>
      <c r="N6" s="35"/>
      <c r="P6" s="35"/>
      <c r="R6" s="35"/>
    </row>
    <row r="7" spans="1:19" s="26" customFormat="1" ht="30" x14ac:dyDescent="0.2">
      <c r="A7" s="410" t="s">
        <v>180</v>
      </c>
      <c r="B7" s="43" t="s">
        <v>1121</v>
      </c>
      <c r="D7" s="10" t="s">
        <v>1294</v>
      </c>
      <c r="F7" s="44"/>
      <c r="H7" s="44"/>
      <c r="J7" s="226"/>
      <c r="L7" s="357"/>
      <c r="N7" s="227"/>
      <c r="P7" s="227"/>
      <c r="R7" s="227"/>
    </row>
    <row r="8" spans="1:19" s="25" customFormat="1" ht="18" x14ac:dyDescent="0.2">
      <c r="A8" s="56"/>
      <c r="B8" s="34"/>
      <c r="D8" s="34"/>
      <c r="F8" s="34"/>
      <c r="H8" s="34"/>
      <c r="J8" s="35"/>
      <c r="L8" s="367"/>
      <c r="N8" s="35"/>
      <c r="P8" s="35"/>
      <c r="R8" s="35"/>
    </row>
    <row r="9" spans="1:19" s="9" customFormat="1" ht="409.6" x14ac:dyDescent="0.2">
      <c r="A9" s="485" t="s">
        <v>1122</v>
      </c>
      <c r="B9" s="40" t="s">
        <v>1123</v>
      </c>
      <c r="C9" s="229"/>
      <c r="D9" s="10" t="s">
        <v>1124</v>
      </c>
      <c r="E9" s="229"/>
      <c r="F9" s="10" t="str">
        <f>IF(D9=[2]Lists!$K$4,"&lt; Input URL to data source &gt;",IF(D9=[2]Lists!$K$5,"&lt; Reference section in EITI Report or URL &gt;",IF(D9=[2]Lists!$K$6,"&lt; Reference evidence of non-applicability &gt;","")))</f>
        <v/>
      </c>
      <c r="G9" s="25"/>
      <c r="H9" s="306" t="s">
        <v>1125</v>
      </c>
      <c r="I9" s="25"/>
      <c r="J9" s="487"/>
      <c r="K9" s="25"/>
      <c r="L9" s="357" t="s">
        <v>1126</v>
      </c>
      <c r="M9" s="25"/>
      <c r="N9" s="357"/>
      <c r="O9" s="25"/>
      <c r="P9" s="227"/>
      <c r="Q9" s="25"/>
      <c r="R9" s="227"/>
      <c r="S9" s="25"/>
    </row>
    <row r="10" spans="1:19" s="9" customFormat="1" ht="90" x14ac:dyDescent="0.2">
      <c r="A10" s="496"/>
      <c r="B10" s="46" t="s">
        <v>1127</v>
      </c>
      <c r="C10" s="229"/>
      <c r="D10" s="10" t="s">
        <v>62</v>
      </c>
      <c r="E10" s="229"/>
      <c r="F10" s="10"/>
      <c r="G10" s="25"/>
      <c r="H10" s="306" t="s">
        <v>1125</v>
      </c>
      <c r="I10" s="25"/>
      <c r="J10" s="488"/>
      <c r="K10" s="25"/>
      <c r="L10" s="357" t="s">
        <v>1128</v>
      </c>
      <c r="M10" s="25"/>
      <c r="N10" s="227"/>
      <c r="O10" s="25"/>
      <c r="P10" s="227"/>
      <c r="Q10" s="25"/>
      <c r="R10" s="227"/>
      <c r="S10" s="25"/>
    </row>
    <row r="11" spans="1:19" s="9" customFormat="1" ht="60" x14ac:dyDescent="0.2">
      <c r="A11" s="496"/>
      <c r="B11" s="46" t="s">
        <v>1129</v>
      </c>
      <c r="C11" s="229"/>
      <c r="D11" s="352">
        <v>780000000</v>
      </c>
      <c r="E11" s="229"/>
      <c r="F11" s="10" t="s">
        <v>54</v>
      </c>
      <c r="G11" s="26"/>
      <c r="H11" s="10" t="s">
        <v>54</v>
      </c>
      <c r="I11" s="26"/>
      <c r="J11" s="488"/>
      <c r="K11" s="26"/>
      <c r="L11" s="357" t="s">
        <v>1130</v>
      </c>
      <c r="M11" s="26"/>
      <c r="N11" s="227"/>
      <c r="O11" s="26"/>
      <c r="P11" s="227"/>
      <c r="Q11" s="26"/>
      <c r="R11" s="227"/>
      <c r="S11" s="26"/>
    </row>
    <row r="12" spans="1:19" s="9" customFormat="1" ht="60" x14ac:dyDescent="0.2">
      <c r="A12" s="496"/>
      <c r="B12" s="46" t="s">
        <v>1131</v>
      </c>
      <c r="C12" s="229"/>
      <c r="D12" s="384">
        <v>2340000000</v>
      </c>
      <c r="E12" s="229"/>
      <c r="F12" s="10" t="s">
        <v>54</v>
      </c>
      <c r="G12" s="26"/>
      <c r="H12" s="10" t="s">
        <v>54</v>
      </c>
      <c r="I12" s="26"/>
      <c r="J12" s="488"/>
      <c r="K12" s="26"/>
      <c r="L12" s="357" t="s">
        <v>1132</v>
      </c>
      <c r="M12" s="26"/>
      <c r="N12" s="357"/>
      <c r="O12" s="26"/>
      <c r="P12" s="227"/>
      <c r="Q12" s="26"/>
      <c r="R12" s="227"/>
      <c r="S12" s="26"/>
    </row>
    <row r="13" spans="1:19" s="9" customFormat="1" ht="60" x14ac:dyDescent="0.2">
      <c r="A13" s="496"/>
      <c r="B13" s="46" t="s">
        <v>1133</v>
      </c>
      <c r="C13" s="229"/>
      <c r="D13" s="384">
        <v>2080000000</v>
      </c>
      <c r="E13" s="229"/>
      <c r="F13" s="10" t="s">
        <v>54</v>
      </c>
      <c r="G13" s="26"/>
      <c r="H13" s="10" t="s">
        <v>54</v>
      </c>
      <c r="I13" s="26"/>
      <c r="J13" s="488"/>
      <c r="K13" s="26"/>
      <c r="L13" s="357" t="s">
        <v>1134</v>
      </c>
      <c r="M13" s="26"/>
      <c r="N13" s="357"/>
      <c r="O13" s="26"/>
      <c r="P13" s="227"/>
      <c r="Q13" s="26"/>
      <c r="R13" s="227"/>
      <c r="S13" s="26"/>
    </row>
    <row r="14" spans="1:19" s="9" customFormat="1" ht="45" x14ac:dyDescent="0.2">
      <c r="A14" s="496"/>
      <c r="B14" s="46" t="s">
        <v>1135</v>
      </c>
      <c r="C14" s="229"/>
      <c r="D14" s="10">
        <v>0</v>
      </c>
      <c r="E14" s="229"/>
      <c r="F14" s="10" t="s">
        <v>866</v>
      </c>
      <c r="G14" s="26"/>
      <c r="H14" s="10" t="s">
        <v>866</v>
      </c>
      <c r="I14" s="26"/>
      <c r="J14" s="488"/>
      <c r="K14" s="26"/>
      <c r="L14" s="357"/>
      <c r="M14" s="26"/>
      <c r="N14" s="357"/>
      <c r="O14" s="26"/>
      <c r="P14" s="227"/>
      <c r="Q14" s="26"/>
      <c r="R14" s="227"/>
      <c r="S14" s="26"/>
    </row>
    <row r="15" spans="1:19" s="9" customFormat="1" ht="45" x14ac:dyDescent="0.2">
      <c r="A15" s="496"/>
      <c r="B15" s="46" t="s">
        <v>1136</v>
      </c>
      <c r="C15" s="229"/>
      <c r="D15" s="10">
        <v>0</v>
      </c>
      <c r="E15" s="229"/>
      <c r="F15" s="10" t="s">
        <v>866</v>
      </c>
      <c r="G15" s="26"/>
      <c r="H15" s="10" t="s">
        <v>866</v>
      </c>
      <c r="I15" s="26"/>
      <c r="J15" s="488"/>
      <c r="K15" s="26"/>
      <c r="L15" s="357"/>
      <c r="M15" s="26"/>
      <c r="N15" s="357"/>
      <c r="O15" s="26"/>
      <c r="P15" s="227"/>
      <c r="Q15" s="26"/>
      <c r="R15" s="227"/>
      <c r="S15" s="26"/>
    </row>
    <row r="16" spans="1:19" s="9" customFormat="1" ht="45" x14ac:dyDescent="0.2">
      <c r="A16" s="496"/>
      <c r="B16" s="46" t="s">
        <v>1137</v>
      </c>
      <c r="C16" s="229"/>
      <c r="D16" s="10">
        <v>0</v>
      </c>
      <c r="E16" s="229"/>
      <c r="F16" s="10" t="s">
        <v>866</v>
      </c>
      <c r="G16" s="26"/>
      <c r="H16" s="10" t="s">
        <v>866</v>
      </c>
      <c r="I16" s="26"/>
      <c r="J16" s="489"/>
      <c r="K16" s="26"/>
      <c r="L16" s="357"/>
      <c r="M16" s="26"/>
      <c r="N16" s="357"/>
      <c r="O16" s="26"/>
      <c r="P16" s="227"/>
      <c r="Q16" s="26"/>
      <c r="R16" s="227"/>
      <c r="S16" s="26"/>
    </row>
    <row r="17" spans="1:20" s="9" customFormat="1" x14ac:dyDescent="0.2">
      <c r="A17" s="71"/>
      <c r="B17" s="46"/>
      <c r="C17" s="229"/>
      <c r="D17" s="20"/>
      <c r="E17" s="229"/>
      <c r="F17" s="20"/>
      <c r="G17" s="26"/>
      <c r="H17" s="20"/>
      <c r="I17" s="26"/>
      <c r="J17" s="229"/>
      <c r="K17" s="26"/>
      <c r="L17" s="378"/>
      <c r="M17" s="26"/>
      <c r="N17" s="229"/>
      <c r="O17" s="26"/>
      <c r="P17" s="229"/>
      <c r="Q17" s="26"/>
      <c r="R17" s="229"/>
      <c r="S17" s="26"/>
      <c r="T17" s="229"/>
    </row>
    <row r="18" spans="1:20" s="9" customFormat="1" ht="45" x14ac:dyDescent="0.2">
      <c r="A18" s="485" t="s">
        <v>1138</v>
      </c>
      <c r="B18" s="40" t="s">
        <v>1123</v>
      </c>
      <c r="C18" s="229"/>
      <c r="D18" s="10" t="s">
        <v>158</v>
      </c>
      <c r="E18" s="229"/>
      <c r="F18" s="10" t="str">
        <f>IF(D18=[2]Lists!$K$4,"&lt; Input URL to data source &gt;",IF(D18=[2]Lists!$K$5,"&lt; Reference section in EITI Report or URL &gt;",IF(D18=[2]Lists!$K$6,"&lt; Reference evidence of non-applicability &gt;","")))</f>
        <v/>
      </c>
      <c r="G18" s="25"/>
      <c r="H18" s="10" t="str">
        <f>IF(F18=[2]Lists!$K$4,"&lt; Input URL to data source &gt;",IF(F18=[2]Lists!$K$5,"&lt; Reference section in EITI Report or URL &gt;",IF(F18=[2]Lists!$K$6,"&lt; Reference evidence of non-applicability &gt;","")))</f>
        <v/>
      </c>
      <c r="I18" s="25"/>
      <c r="J18" s="487"/>
      <c r="K18" s="25"/>
      <c r="L18" s="357"/>
      <c r="M18" s="25"/>
      <c r="N18" s="227"/>
      <c r="O18" s="25"/>
      <c r="P18" s="227"/>
      <c r="Q18" s="25"/>
      <c r="R18" s="227"/>
      <c r="S18" s="25"/>
      <c r="T18" s="229"/>
    </row>
    <row r="19" spans="1:20" s="9" customFormat="1" ht="45" x14ac:dyDescent="0.2">
      <c r="A19" s="496"/>
      <c r="B19" s="46" t="s">
        <v>1127</v>
      </c>
      <c r="C19" s="229"/>
      <c r="D19" s="10" t="s">
        <v>554</v>
      </c>
      <c r="E19" s="229"/>
      <c r="F19" s="10"/>
      <c r="G19" s="25"/>
      <c r="H19" s="10"/>
      <c r="I19" s="25"/>
      <c r="J19" s="488"/>
      <c r="K19" s="25"/>
      <c r="L19" s="357"/>
      <c r="M19" s="25"/>
      <c r="N19" s="227"/>
      <c r="O19" s="25"/>
      <c r="P19" s="227"/>
      <c r="Q19" s="25"/>
      <c r="R19" s="227"/>
      <c r="S19" s="25"/>
      <c r="T19" s="229"/>
    </row>
    <row r="20" spans="1:20" s="9" customFormat="1" ht="60" x14ac:dyDescent="0.2">
      <c r="A20" s="496"/>
      <c r="B20" s="46" t="s">
        <v>1129</v>
      </c>
      <c r="C20" s="229"/>
      <c r="D20" s="10" t="s">
        <v>856</v>
      </c>
      <c r="E20" s="229"/>
      <c r="F20" s="10" t="s">
        <v>866</v>
      </c>
      <c r="G20" s="26"/>
      <c r="H20" s="10" t="s">
        <v>866</v>
      </c>
      <c r="I20" s="26"/>
      <c r="J20" s="488"/>
      <c r="K20" s="26"/>
      <c r="L20" s="357"/>
      <c r="M20" s="26"/>
      <c r="N20" s="227"/>
      <c r="O20" s="26"/>
      <c r="P20" s="227"/>
      <c r="Q20" s="26"/>
      <c r="R20" s="227"/>
      <c r="S20" s="26"/>
      <c r="T20" s="229"/>
    </row>
    <row r="21" spans="1:20" s="9" customFormat="1" ht="60" x14ac:dyDescent="0.2">
      <c r="A21" s="496"/>
      <c r="B21" s="46" t="s">
        <v>1131</v>
      </c>
      <c r="C21" s="229"/>
      <c r="D21" s="10" t="s">
        <v>856</v>
      </c>
      <c r="E21" s="229"/>
      <c r="F21" s="10" t="s">
        <v>866</v>
      </c>
      <c r="G21" s="26"/>
      <c r="H21" s="10" t="s">
        <v>866</v>
      </c>
      <c r="I21" s="26"/>
      <c r="J21" s="488"/>
      <c r="K21" s="26"/>
      <c r="L21" s="357"/>
      <c r="M21" s="26"/>
      <c r="N21" s="227"/>
      <c r="O21" s="26"/>
      <c r="P21" s="227"/>
      <c r="Q21" s="26"/>
      <c r="R21" s="227"/>
      <c r="S21" s="26"/>
      <c r="T21" s="229"/>
    </row>
    <row r="22" spans="1:20" s="9" customFormat="1" ht="60" x14ac:dyDescent="0.2">
      <c r="A22" s="496"/>
      <c r="B22" s="70" t="s">
        <v>1139</v>
      </c>
      <c r="C22" s="229"/>
      <c r="D22" s="10" t="s">
        <v>856</v>
      </c>
      <c r="E22" s="229"/>
      <c r="F22" s="10" t="s">
        <v>866</v>
      </c>
      <c r="G22" s="26"/>
      <c r="H22" s="10" t="s">
        <v>866</v>
      </c>
      <c r="I22" s="26"/>
      <c r="J22" s="488"/>
      <c r="K22" s="26"/>
      <c r="L22" s="357"/>
      <c r="M22" s="26"/>
      <c r="N22" s="227"/>
      <c r="O22" s="26"/>
      <c r="P22" s="227"/>
      <c r="Q22" s="26"/>
      <c r="R22" s="227"/>
      <c r="S22" s="26"/>
      <c r="T22" s="229"/>
    </row>
    <row r="23" spans="1:20" s="9" customFormat="1" ht="45" x14ac:dyDescent="0.2">
      <c r="A23" s="496"/>
      <c r="B23" s="46" t="s">
        <v>1135</v>
      </c>
      <c r="C23" s="229"/>
      <c r="D23" s="10" t="s">
        <v>856</v>
      </c>
      <c r="E23" s="229"/>
      <c r="F23" s="10" t="s">
        <v>866</v>
      </c>
      <c r="G23" s="26"/>
      <c r="H23" s="10" t="s">
        <v>866</v>
      </c>
      <c r="I23" s="26"/>
      <c r="J23" s="488"/>
      <c r="K23" s="26"/>
      <c r="L23" s="357"/>
      <c r="M23" s="26"/>
      <c r="N23" s="227"/>
      <c r="O23" s="26"/>
      <c r="P23" s="227"/>
      <c r="Q23" s="26"/>
      <c r="R23" s="227"/>
      <c r="S23" s="26"/>
      <c r="T23" s="229"/>
    </row>
    <row r="24" spans="1:20" s="9" customFormat="1" ht="45" x14ac:dyDescent="0.2">
      <c r="A24" s="496"/>
      <c r="B24" s="46" t="s">
        <v>1136</v>
      </c>
      <c r="C24" s="229"/>
      <c r="D24" s="10" t="s">
        <v>856</v>
      </c>
      <c r="E24" s="229"/>
      <c r="F24" s="10" t="s">
        <v>866</v>
      </c>
      <c r="G24" s="26"/>
      <c r="H24" s="10" t="s">
        <v>866</v>
      </c>
      <c r="I24" s="26"/>
      <c r="J24" s="488"/>
      <c r="K24" s="26"/>
      <c r="L24" s="357"/>
      <c r="M24" s="26"/>
      <c r="N24" s="227"/>
      <c r="O24" s="26"/>
      <c r="P24" s="227"/>
      <c r="Q24" s="26"/>
      <c r="R24" s="227"/>
      <c r="S24" s="26"/>
      <c r="T24" s="229"/>
    </row>
    <row r="25" spans="1:20" s="9" customFormat="1" ht="60" x14ac:dyDescent="0.2">
      <c r="A25" s="496"/>
      <c r="B25" s="70" t="s">
        <v>1139</v>
      </c>
      <c r="C25" s="229"/>
      <c r="D25" s="10" t="s">
        <v>856</v>
      </c>
      <c r="E25" s="229"/>
      <c r="F25" s="10" t="s">
        <v>866</v>
      </c>
      <c r="G25" s="26"/>
      <c r="H25" s="10" t="s">
        <v>866</v>
      </c>
      <c r="I25" s="26"/>
      <c r="J25" s="489"/>
      <c r="K25" s="26"/>
      <c r="L25" s="357"/>
      <c r="M25" s="26"/>
      <c r="N25" s="227"/>
      <c r="O25" s="26"/>
      <c r="P25" s="227"/>
      <c r="Q25" s="26"/>
      <c r="R25" s="227"/>
      <c r="S25" s="26"/>
      <c r="T25" s="229"/>
    </row>
    <row r="26" spans="1:20" s="27" customFormat="1" x14ac:dyDescent="0.2">
      <c r="A26" s="72"/>
      <c r="B26" s="46"/>
      <c r="L26" s="358"/>
    </row>
    <row r="27" spans="1:20" s="27" customFormat="1" ht="90" x14ac:dyDescent="0.2">
      <c r="A27" s="72"/>
      <c r="B27" s="40" t="s">
        <v>1140</v>
      </c>
      <c r="D27" s="10" t="s">
        <v>948</v>
      </c>
      <c r="E27" s="229"/>
      <c r="F27" s="10"/>
      <c r="G27" s="25"/>
      <c r="H27" s="10" t="s">
        <v>1141</v>
      </c>
      <c r="I27" s="25"/>
      <c r="J27" s="487"/>
      <c r="K27" s="25"/>
      <c r="L27" s="357"/>
      <c r="M27" s="25"/>
      <c r="N27" s="227"/>
      <c r="O27" s="25"/>
      <c r="P27" s="227"/>
      <c r="Q27" s="25"/>
      <c r="R27" s="227"/>
      <c r="S27" s="25"/>
      <c r="T27" s="229"/>
    </row>
    <row r="28" spans="1:20" s="27" customFormat="1" ht="90" x14ac:dyDescent="0.2">
      <c r="A28" s="72"/>
      <c r="B28" s="40" t="s">
        <v>1142</v>
      </c>
      <c r="D28" s="10" t="s">
        <v>948</v>
      </c>
      <c r="E28" s="229"/>
      <c r="F28" s="10"/>
      <c r="G28" s="25"/>
      <c r="H28" s="10" t="s">
        <v>1141</v>
      </c>
      <c r="I28" s="25"/>
      <c r="J28" s="488"/>
      <c r="K28" s="25"/>
      <c r="L28" s="357"/>
      <c r="M28" s="25"/>
      <c r="N28" s="227"/>
      <c r="O28" s="25"/>
      <c r="P28" s="227"/>
      <c r="Q28" s="25"/>
      <c r="R28" s="227"/>
      <c r="S28" s="25"/>
      <c r="T28" s="229"/>
    </row>
    <row r="29" spans="1:20" s="27" customFormat="1" ht="120" x14ac:dyDescent="0.2">
      <c r="A29" s="72"/>
      <c r="B29" s="40" t="s">
        <v>1143</v>
      </c>
      <c r="D29" s="10" t="s">
        <v>948</v>
      </c>
      <c r="E29" s="229"/>
      <c r="F29" s="10"/>
      <c r="G29" s="25"/>
      <c r="H29" s="10" t="s">
        <v>1144</v>
      </c>
      <c r="I29" s="25"/>
      <c r="J29" s="489"/>
      <c r="K29" s="25"/>
      <c r="L29" s="357"/>
      <c r="M29" s="25"/>
      <c r="N29" s="227"/>
      <c r="O29" s="25"/>
      <c r="P29" s="227"/>
      <c r="Q29" s="25"/>
      <c r="R29" s="227"/>
      <c r="S29" s="25"/>
      <c r="T29" s="229"/>
    </row>
    <row r="30" spans="1:20" s="11" customFormat="1" x14ac:dyDescent="0.2">
      <c r="A30" s="73"/>
      <c r="L30" s="68"/>
    </row>
  </sheetData>
  <mergeCells count="5">
    <mergeCell ref="A9:A16"/>
    <mergeCell ref="A18:A25"/>
    <mergeCell ref="J9:J16"/>
    <mergeCell ref="J18:J25"/>
    <mergeCell ref="J27:J29"/>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1" xr:uid="{00000000-0002-0000-1800-000000000000}">
      <formula1>0</formula1>
    </dataValidation>
  </dataValidations>
  <pageMargins left="0.7" right="0.7" top="0.75" bottom="0.75" header="0.3" footer="0.3"/>
  <pageSetup paperSize="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5A054-7D6C-3943-87BD-E9C4E7A0B26A}">
  <dimension ref="A1"/>
  <sheetViews>
    <sheetView workbookViewId="0"/>
  </sheetViews>
  <sheetFormatPr baseColWidth="10" defaultRowHeight="16"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Y9"/>
  <sheetViews>
    <sheetView zoomScale="80" zoomScaleNormal="80" workbookViewId="0">
      <selection activeCell="R4" sqref="R4"/>
    </sheetView>
  </sheetViews>
  <sheetFormatPr baseColWidth="10" defaultColWidth="10.5" defaultRowHeight="16" x14ac:dyDescent="0.2"/>
  <cols>
    <col min="1" max="1" width="13.5" customWidth="1"/>
    <col min="2" max="2" width="37" customWidth="1"/>
    <col min="3" max="3" width="2.83203125" customWidth="1"/>
    <col min="4" max="4" width="22" customWidth="1"/>
    <col min="5" max="5" width="2.83203125" customWidth="1"/>
    <col min="6" max="6" width="22" customWidth="1"/>
    <col min="7" max="7" width="2.83203125" customWidth="1"/>
    <col min="8" max="8" width="22" customWidth="1"/>
    <col min="9" max="9" width="2.83203125" customWidth="1"/>
    <col min="10" max="10" width="39.5"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6" x14ac:dyDescent="0.3">
      <c r="A1" s="1" t="s">
        <v>1145</v>
      </c>
    </row>
    <row r="3" spans="1:25" s="26" customFormat="1" ht="225" x14ac:dyDescent="0.2">
      <c r="A3" s="410" t="s">
        <v>1146</v>
      </c>
      <c r="B3" s="43" t="s">
        <v>1147</v>
      </c>
      <c r="D3" s="400" t="s">
        <v>1148</v>
      </c>
      <c r="F3" s="44"/>
      <c r="H3" s="44"/>
      <c r="J3" s="226"/>
      <c r="L3" s="357" t="s">
        <v>1149</v>
      </c>
      <c r="N3" s="357"/>
      <c r="P3" s="227"/>
      <c r="R3" s="357" t="s">
        <v>1150</v>
      </c>
      <c r="T3" s="357"/>
      <c r="V3" s="227"/>
      <c r="X3" s="227"/>
    </row>
    <row r="4" spans="1:25" s="25" customFormat="1" ht="18" x14ac:dyDescent="0.2">
      <c r="A4" s="42"/>
      <c r="B4" s="34"/>
      <c r="D4" s="34"/>
      <c r="F4" s="34"/>
      <c r="H4" s="34"/>
      <c r="J4" s="35"/>
      <c r="L4" s="367"/>
      <c r="N4" s="377"/>
      <c r="R4" s="367"/>
      <c r="T4" s="377"/>
    </row>
    <row r="5" spans="1:25"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9" customFormat="1" ht="105" x14ac:dyDescent="0.2">
      <c r="A7" s="228"/>
      <c r="B7" s="40" t="s">
        <v>1151</v>
      </c>
      <c r="C7" s="229"/>
      <c r="D7" s="10" t="s">
        <v>150</v>
      </c>
      <c r="E7" s="229"/>
      <c r="F7" s="10" t="str">
        <f>IF(D7=[2]Lists!$K$4,"&lt; Input URL to data source &gt;",IF(D7=[2]Lists!$K$5,"&lt; Reference section in EITI Report or URL &gt;",IF(D7=[2]Lists!$K$6,"&lt; Reference evidence of non-applicability &gt;","")))</f>
        <v/>
      </c>
      <c r="G7" s="25"/>
      <c r="H7" s="306" t="s">
        <v>1152</v>
      </c>
      <c r="I7" s="25"/>
      <c r="J7" s="487"/>
      <c r="K7" s="25"/>
      <c r="L7" s="357" t="s">
        <v>1153</v>
      </c>
      <c r="M7" s="25"/>
      <c r="N7" s="357" t="s">
        <v>1154</v>
      </c>
      <c r="O7" s="25"/>
      <c r="P7" s="392"/>
      <c r="Q7" s="25"/>
      <c r="R7" s="357" t="s">
        <v>1153</v>
      </c>
      <c r="S7" s="25"/>
      <c r="T7" s="357"/>
      <c r="U7" s="25"/>
      <c r="V7" s="392"/>
      <c r="W7" s="25"/>
      <c r="X7" s="227"/>
      <c r="Y7" s="25"/>
    </row>
    <row r="8" spans="1:25" s="9" customFormat="1" ht="90" x14ac:dyDescent="0.2">
      <c r="A8" s="228"/>
      <c r="B8" s="40" t="s">
        <v>1155</v>
      </c>
      <c r="C8" s="229"/>
      <c r="D8" s="10" t="s">
        <v>150</v>
      </c>
      <c r="E8" s="229"/>
      <c r="F8" s="10" t="str">
        <f>IF(D8=[2]Lists!$K$4,"&lt; Input URL to data source &gt;",IF(D8=[2]Lists!$K$5,"&lt; Reference section in EITI Report or URL &gt;",IF(D8=[2]Lists!$K$6,"&lt; Reference evidence of non-applicability &gt;","")))</f>
        <v/>
      </c>
      <c r="G8" s="26"/>
      <c r="H8" s="306" t="s">
        <v>1156</v>
      </c>
      <c r="I8" s="26"/>
      <c r="J8" s="488"/>
      <c r="K8" s="26"/>
      <c r="L8" s="357" t="s">
        <v>1157</v>
      </c>
      <c r="M8" s="26"/>
      <c r="N8" s="357" t="s">
        <v>1158</v>
      </c>
      <c r="O8" s="26"/>
      <c r="P8" s="357" t="s">
        <v>1159</v>
      </c>
      <c r="Q8" s="26"/>
      <c r="R8" s="357" t="s">
        <v>1157</v>
      </c>
      <c r="S8" s="26"/>
      <c r="T8" s="357"/>
      <c r="U8" s="26"/>
      <c r="V8" s="357"/>
      <c r="W8" s="26"/>
      <c r="X8" s="227"/>
      <c r="Y8" s="26"/>
    </row>
    <row r="9" spans="1:25" s="12" customFormat="1" ht="195" x14ac:dyDescent="0.2">
      <c r="A9" s="245"/>
      <c r="B9" s="45" t="s">
        <v>1160</v>
      </c>
      <c r="C9" s="246"/>
      <c r="D9" s="10" t="s">
        <v>150</v>
      </c>
      <c r="E9" s="246"/>
      <c r="F9" s="13" t="str">
        <f>IF(D9=[2]Lists!$K$4,"&lt; Input URL to data source &gt;",IF(D9=[2]Lists!$K$5,"&lt; Reference section in EITI Report or URL &gt;",IF(D9=[2]Lists!$K$6,"&lt; Reference evidence of non-applicability &gt;","")))</f>
        <v/>
      </c>
      <c r="G9" s="36"/>
      <c r="H9" s="306" t="s">
        <v>1161</v>
      </c>
      <c r="I9" s="36"/>
      <c r="J9" s="551"/>
      <c r="K9" s="36"/>
      <c r="L9" s="393" t="s">
        <v>1162</v>
      </c>
      <c r="M9" s="36"/>
      <c r="N9" s="393" t="s">
        <v>1163</v>
      </c>
      <c r="O9" s="36"/>
      <c r="P9" s="393" t="s">
        <v>1164</v>
      </c>
      <c r="Q9" s="36"/>
      <c r="R9" s="393" t="s">
        <v>1162</v>
      </c>
      <c r="S9" s="36"/>
      <c r="T9" s="393"/>
      <c r="U9" s="36"/>
      <c r="V9" s="393"/>
      <c r="W9" s="36"/>
      <c r="X9" s="439"/>
      <c r="Y9" s="36"/>
    </row>
  </sheetData>
  <mergeCells count="1">
    <mergeCell ref="J7:J9"/>
  </mergeCell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Y23"/>
  <sheetViews>
    <sheetView topLeftCell="A4" zoomScale="90" zoomScaleNormal="90" workbookViewId="0">
      <selection activeCell="R4" sqref="R4"/>
    </sheetView>
  </sheetViews>
  <sheetFormatPr baseColWidth="10" defaultColWidth="10.5" defaultRowHeight="16" x14ac:dyDescent="0.2"/>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style="356"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6" x14ac:dyDescent="0.3">
      <c r="A1" s="1" t="s">
        <v>1165</v>
      </c>
    </row>
    <row r="3" spans="1:25" s="26" customFormat="1" ht="409.6" x14ac:dyDescent="0.2">
      <c r="A3" s="410" t="s">
        <v>1166</v>
      </c>
      <c r="B3" s="43" t="s">
        <v>1167</v>
      </c>
      <c r="D3" s="10" t="s">
        <v>1168</v>
      </c>
      <c r="F3" s="44"/>
      <c r="H3" s="44"/>
      <c r="J3" s="226"/>
      <c r="L3" s="357"/>
      <c r="N3" s="357"/>
      <c r="P3" s="227"/>
      <c r="R3" s="357" t="s">
        <v>1325</v>
      </c>
      <c r="T3" s="357"/>
      <c r="V3" s="227"/>
      <c r="X3" s="227"/>
    </row>
    <row r="4" spans="1:25" s="25" customFormat="1" ht="18" x14ac:dyDescent="0.2">
      <c r="A4" s="42"/>
      <c r="B4" s="34"/>
      <c r="D4" s="34"/>
      <c r="F4" s="34"/>
      <c r="H4" s="34"/>
      <c r="J4" s="35"/>
      <c r="L4" s="367"/>
      <c r="N4" s="377"/>
      <c r="R4" s="367"/>
      <c r="T4" s="377"/>
    </row>
    <row r="5" spans="1:25"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26" customFormat="1" ht="314" x14ac:dyDescent="0.2">
      <c r="A7" s="410" t="s">
        <v>180</v>
      </c>
      <c r="B7" s="43" t="s">
        <v>1169</v>
      </c>
      <c r="D7" s="10" t="s">
        <v>62</v>
      </c>
      <c r="F7" s="44"/>
      <c r="H7" s="44"/>
      <c r="J7" s="226"/>
      <c r="L7" s="357"/>
      <c r="M7" s="25"/>
      <c r="N7" s="357"/>
      <c r="O7" s="25"/>
      <c r="P7" s="227"/>
      <c r="Q7" s="25"/>
      <c r="R7" s="357" t="s">
        <v>1324</v>
      </c>
      <c r="S7" s="25"/>
      <c r="T7" s="357"/>
      <c r="U7" s="25"/>
      <c r="V7" s="227"/>
      <c r="W7" s="25"/>
      <c r="X7" s="227"/>
    </row>
    <row r="8" spans="1:25" s="25" customFormat="1" ht="18" x14ac:dyDescent="0.2">
      <c r="A8" s="42"/>
      <c r="B8" s="34"/>
      <c r="D8" s="34"/>
      <c r="F8" s="34"/>
      <c r="H8" s="34"/>
      <c r="J8" s="35"/>
      <c r="L8" s="367"/>
      <c r="N8" s="367"/>
      <c r="P8" s="35"/>
      <c r="R8" s="367"/>
      <c r="T8" s="367"/>
      <c r="V8" s="35"/>
      <c r="X8" s="35"/>
    </row>
    <row r="9" spans="1:25" s="9" customFormat="1" ht="180" x14ac:dyDescent="0.2">
      <c r="A9" s="552" t="s">
        <v>1170</v>
      </c>
      <c r="B9" s="40" t="s">
        <v>1171</v>
      </c>
      <c r="C9" s="229"/>
      <c r="D9" s="10" t="s">
        <v>62</v>
      </c>
      <c r="E9" s="229"/>
      <c r="F9" s="10" t="str">
        <f>IF(D9=[2]Lists!$K$4,"&lt; Input URL to data source &gt;",IF(D9=[2]Lists!$K$5,"&lt; Reference section in EITI Report or URL &gt;",IF(D9=[2]Lists!$K$6,"&lt; Reference evidence of non-applicability &gt;","")))</f>
        <v/>
      </c>
      <c r="G9" s="25"/>
      <c r="H9" s="10" t="str">
        <f>IF(F9=[2]Lists!$K$4,"&lt; Input URL to data source &gt;",IF(F9=[2]Lists!$K$5,"&lt; Reference section in EITI Report or URL &gt;",IF(F9=[2]Lists!$K$6,"&lt; Reference evidence of non-applicability &gt;","")))</f>
        <v/>
      </c>
      <c r="I9" s="25"/>
      <c r="J9" s="487"/>
      <c r="K9" s="25"/>
      <c r="L9" s="357" t="s">
        <v>1172</v>
      </c>
      <c r="M9" s="25"/>
      <c r="N9" s="357"/>
      <c r="O9" s="25"/>
      <c r="P9" s="227"/>
      <c r="Q9" s="25"/>
      <c r="R9" s="357" t="s">
        <v>1173</v>
      </c>
      <c r="S9" s="25"/>
      <c r="T9" s="357" t="s">
        <v>1174</v>
      </c>
      <c r="U9" s="25"/>
      <c r="V9" s="227"/>
      <c r="W9" s="25"/>
      <c r="X9" s="227"/>
      <c r="Y9" s="25"/>
    </row>
    <row r="10" spans="1:25" s="9" customFormat="1" ht="45" x14ac:dyDescent="0.2">
      <c r="A10" s="553"/>
      <c r="B10" s="46" t="s">
        <v>1175</v>
      </c>
      <c r="C10" s="229"/>
      <c r="D10" s="10" t="s">
        <v>856</v>
      </c>
      <c r="E10" s="229"/>
      <c r="F10" s="10" t="s">
        <v>866</v>
      </c>
      <c r="G10" s="26"/>
      <c r="H10" s="10" t="s">
        <v>866</v>
      </c>
      <c r="I10" s="26"/>
      <c r="J10" s="488"/>
      <c r="K10" s="26"/>
      <c r="L10" s="357"/>
      <c r="M10" s="26"/>
      <c r="N10" s="357"/>
      <c r="O10" s="26"/>
      <c r="P10" s="227"/>
      <c r="Q10" s="26"/>
      <c r="R10" s="357"/>
      <c r="S10" s="26"/>
      <c r="T10" s="357"/>
      <c r="U10" s="26"/>
      <c r="V10" s="227"/>
      <c r="W10" s="26"/>
      <c r="X10" s="227"/>
      <c r="Y10" s="26"/>
    </row>
    <row r="11" spans="1:25" s="9" customFormat="1" ht="45" x14ac:dyDescent="0.2">
      <c r="A11" s="553"/>
      <c r="B11" s="46" t="s">
        <v>1176</v>
      </c>
      <c r="C11" s="229"/>
      <c r="D11" s="10" t="s">
        <v>856</v>
      </c>
      <c r="E11" s="229"/>
      <c r="F11" s="10" t="s">
        <v>866</v>
      </c>
      <c r="G11" s="25"/>
      <c r="H11" s="10" t="s">
        <v>866</v>
      </c>
      <c r="I11" s="25"/>
      <c r="J11" s="488"/>
      <c r="K11" s="25"/>
      <c r="L11" s="357"/>
      <c r="M11" s="25"/>
      <c r="N11" s="357"/>
      <c r="O11" s="25"/>
      <c r="P11" s="227"/>
      <c r="Q11" s="25"/>
      <c r="R11" s="357"/>
      <c r="S11" s="25"/>
      <c r="T11" s="357"/>
      <c r="U11" s="25"/>
      <c r="V11" s="227"/>
      <c r="W11" s="25"/>
      <c r="X11" s="227"/>
      <c r="Y11" s="25"/>
    </row>
    <row r="12" spans="1:25" s="9" customFormat="1" ht="135" x14ac:dyDescent="0.2">
      <c r="A12" s="553"/>
      <c r="B12" s="46" t="s">
        <v>1177</v>
      </c>
      <c r="C12" s="229"/>
      <c r="D12" s="10" t="s">
        <v>88</v>
      </c>
      <c r="E12" s="229"/>
      <c r="F12" s="10"/>
      <c r="G12" s="25"/>
      <c r="H12" s="10"/>
      <c r="I12" s="25"/>
      <c r="J12" s="488"/>
      <c r="K12" s="25"/>
      <c r="L12" s="357"/>
      <c r="M12" s="25"/>
      <c r="N12" s="357"/>
      <c r="O12" s="25"/>
      <c r="P12" s="227"/>
      <c r="Q12" s="25"/>
      <c r="R12" s="357"/>
      <c r="S12" s="25"/>
      <c r="T12" s="357"/>
      <c r="U12" s="25"/>
      <c r="V12" s="227"/>
      <c r="W12" s="25"/>
      <c r="X12" s="227"/>
      <c r="Y12" s="25"/>
    </row>
    <row r="13" spans="1:25" s="9" customFormat="1" ht="60" x14ac:dyDescent="0.2">
      <c r="A13" s="553"/>
      <c r="B13" s="46" t="s">
        <v>1178</v>
      </c>
      <c r="C13" s="229"/>
      <c r="D13" s="10" t="s">
        <v>88</v>
      </c>
      <c r="E13" s="229"/>
      <c r="F13" s="10"/>
      <c r="G13" s="27"/>
      <c r="H13" s="10"/>
      <c r="I13" s="27"/>
      <c r="J13" s="488"/>
      <c r="K13" s="27"/>
      <c r="L13" s="357"/>
      <c r="M13" s="27"/>
      <c r="N13" s="357"/>
      <c r="O13" s="27"/>
      <c r="P13" s="227"/>
      <c r="Q13" s="27"/>
      <c r="R13" s="357"/>
      <c r="S13" s="27"/>
      <c r="T13" s="357"/>
      <c r="U13" s="27"/>
      <c r="V13" s="227"/>
      <c r="W13" s="27"/>
      <c r="X13" s="227"/>
      <c r="Y13" s="27"/>
    </row>
    <row r="14" spans="1:25" s="9" customFormat="1" ht="45" x14ac:dyDescent="0.2">
      <c r="A14" s="553"/>
      <c r="B14" s="40" t="s">
        <v>1179</v>
      </c>
      <c r="C14" s="229"/>
      <c r="D14" s="10" t="s">
        <v>150</v>
      </c>
      <c r="E14" s="229"/>
      <c r="F14" s="53" t="str">
        <f>IF(D14=[2]Lists!$K$4,"&lt; Input URL to data source &gt;",IF(D14=[2]Lists!$K$5,"&lt; Reference section in EITI Report &gt;",IF(D14=[2]Lists!$K$6,"&lt; Reference evidence of non-applicability &gt;","")))</f>
        <v/>
      </c>
      <c r="G14" s="26"/>
      <c r="H14" s="10" t="s">
        <v>1180</v>
      </c>
      <c r="I14" s="26"/>
      <c r="J14" s="488"/>
      <c r="K14" s="26"/>
      <c r="L14" s="357"/>
      <c r="M14" s="26"/>
      <c r="N14" s="357"/>
      <c r="O14" s="26"/>
      <c r="P14" s="357"/>
      <c r="Q14" s="26"/>
      <c r="R14" s="357" t="s">
        <v>1181</v>
      </c>
      <c r="S14" s="26"/>
      <c r="T14" s="357"/>
      <c r="U14" s="26"/>
      <c r="V14" s="227"/>
      <c r="W14" s="26"/>
      <c r="X14" s="227"/>
      <c r="Y14" s="26"/>
    </row>
    <row r="15" spans="1:25" s="9" customFormat="1" ht="120" x14ac:dyDescent="0.2">
      <c r="A15" s="553"/>
      <c r="B15" s="46" t="s">
        <v>1182</v>
      </c>
      <c r="C15" s="229"/>
      <c r="D15" s="306">
        <v>1560422801</v>
      </c>
      <c r="E15" s="229"/>
      <c r="F15" s="10" t="s">
        <v>54</v>
      </c>
      <c r="G15" s="25"/>
      <c r="H15" s="10" t="s">
        <v>54</v>
      </c>
      <c r="I15" s="25"/>
      <c r="J15" s="488"/>
      <c r="K15" s="25"/>
      <c r="L15" s="357" t="s">
        <v>1183</v>
      </c>
      <c r="M15" s="25"/>
      <c r="N15" s="378" t="s">
        <v>1184</v>
      </c>
      <c r="O15" s="25"/>
      <c r="P15" s="227"/>
      <c r="Q15" s="25"/>
      <c r="R15" s="357" t="s">
        <v>1185</v>
      </c>
      <c r="S15" s="25"/>
      <c r="T15" s="357" t="s">
        <v>1186</v>
      </c>
      <c r="U15" s="25"/>
      <c r="V15" s="227"/>
      <c r="W15" s="25"/>
      <c r="X15" s="227"/>
      <c r="Y15" s="25"/>
    </row>
    <row r="16" spans="1:25" s="9" customFormat="1" ht="45" x14ac:dyDescent="0.2">
      <c r="A16" s="553"/>
      <c r="B16" s="46" t="s">
        <v>1187</v>
      </c>
      <c r="C16" s="229"/>
      <c r="D16" s="306">
        <v>1951946095</v>
      </c>
      <c r="E16" s="229"/>
      <c r="F16" s="10" t="s">
        <v>54</v>
      </c>
      <c r="G16" s="27"/>
      <c r="H16" s="10" t="s">
        <v>54</v>
      </c>
      <c r="I16" s="27"/>
      <c r="J16" s="488"/>
      <c r="K16" s="27"/>
      <c r="L16" s="357" t="s">
        <v>1188</v>
      </c>
      <c r="M16" s="27"/>
      <c r="N16" s="357"/>
      <c r="O16" s="27"/>
      <c r="P16" s="227"/>
      <c r="Q16" s="27"/>
      <c r="R16" s="357" t="s">
        <v>1189</v>
      </c>
      <c r="S16" s="27"/>
      <c r="T16" s="357"/>
      <c r="U16" s="27"/>
      <c r="V16" s="227"/>
      <c r="W16" s="27"/>
      <c r="X16" s="227"/>
      <c r="Y16" s="27"/>
    </row>
    <row r="17" spans="1:25" s="9" customFormat="1" ht="135" x14ac:dyDescent="0.2">
      <c r="A17" s="554"/>
      <c r="B17" s="46" t="s">
        <v>1190</v>
      </c>
      <c r="C17" s="229"/>
      <c r="D17" s="10" t="s">
        <v>62</v>
      </c>
      <c r="E17" s="229"/>
      <c r="F17" s="10"/>
      <c r="G17" s="25"/>
      <c r="H17" s="10" t="s">
        <v>1180</v>
      </c>
      <c r="I17" s="25"/>
      <c r="J17" s="488"/>
      <c r="K17" s="25"/>
      <c r="L17" s="357" t="s">
        <v>1191</v>
      </c>
      <c r="M17" s="25"/>
      <c r="N17" s="357"/>
      <c r="O17" s="25"/>
      <c r="P17" s="227"/>
      <c r="Q17" s="25"/>
      <c r="R17" s="357" t="s">
        <v>1192</v>
      </c>
      <c r="S17" s="25"/>
      <c r="T17" s="357"/>
      <c r="U17" s="25"/>
      <c r="V17" s="227"/>
      <c r="W17" s="25"/>
      <c r="X17" s="227"/>
      <c r="Y17" s="25"/>
    </row>
    <row r="18" spans="1:25" s="9" customFormat="1" ht="90" x14ac:dyDescent="0.2">
      <c r="A18" s="424"/>
      <c r="B18" s="46" t="s">
        <v>1178</v>
      </c>
      <c r="C18" s="229"/>
      <c r="D18" s="10" t="s">
        <v>62</v>
      </c>
      <c r="E18" s="229"/>
      <c r="F18" s="10"/>
      <c r="G18" s="27"/>
      <c r="H18" s="60" t="s">
        <v>1065</v>
      </c>
      <c r="I18" s="27"/>
      <c r="J18" s="489"/>
      <c r="K18" s="27"/>
      <c r="L18" s="357" t="s">
        <v>1193</v>
      </c>
      <c r="M18" s="27"/>
      <c r="N18" s="357"/>
      <c r="O18" s="27"/>
      <c r="P18" s="227"/>
      <c r="Q18" s="27"/>
      <c r="R18" s="357" t="s">
        <v>1194</v>
      </c>
      <c r="S18" s="27"/>
      <c r="T18" s="357"/>
      <c r="U18" s="27"/>
      <c r="V18" s="227"/>
      <c r="W18" s="27"/>
      <c r="X18" s="227"/>
      <c r="Y18" s="27"/>
    </row>
    <row r="19" spans="1:25" s="9" customFormat="1" ht="240" x14ac:dyDescent="0.2">
      <c r="A19" s="552" t="s">
        <v>1195</v>
      </c>
      <c r="B19" s="40" t="s">
        <v>1196</v>
      </c>
      <c r="C19" s="229"/>
      <c r="D19" s="10" t="s">
        <v>191</v>
      </c>
      <c r="E19" s="229"/>
      <c r="F19" s="10" t="str">
        <f>IF(D19=[2]Lists!$K$4,"&lt; Input URL to data source &gt;",IF(D19=[2]Lists!$K$5,"&lt; Reference section in EITI Report or URL &gt;",IF(D19=[2]Lists!$K$6,"&lt; Reference evidence of non-applicability &gt;","")))</f>
        <v/>
      </c>
      <c r="G19" s="27"/>
      <c r="H19" s="10" t="str">
        <f>IF(F19=[2]Lists!$K$4,"&lt; Input URL to data source &gt;",IF(F19=[2]Lists!$K$5,"&lt; Reference section in EITI Report or URL &gt;",IF(F19=[2]Lists!$K$6,"&lt; Reference evidence of non-applicability &gt;","")))</f>
        <v/>
      </c>
      <c r="I19" s="27"/>
      <c r="J19" s="487"/>
      <c r="K19" s="27"/>
      <c r="L19" s="357" t="s">
        <v>1197</v>
      </c>
      <c r="M19" s="27"/>
      <c r="N19" s="357" t="s">
        <v>1198</v>
      </c>
      <c r="O19" s="27"/>
      <c r="P19" s="227"/>
      <c r="Q19" s="27"/>
      <c r="R19" s="357" t="s">
        <v>1323</v>
      </c>
      <c r="S19" s="27"/>
      <c r="T19" s="357" t="s">
        <v>1322</v>
      </c>
      <c r="U19" s="27"/>
      <c r="V19" s="227"/>
      <c r="W19" s="27"/>
      <c r="X19" s="227"/>
      <c r="Y19" s="27"/>
    </row>
    <row r="20" spans="1:25" s="9" customFormat="1" ht="105" x14ac:dyDescent="0.2">
      <c r="A20" s="553"/>
      <c r="B20" s="46" t="s">
        <v>1199</v>
      </c>
      <c r="C20" s="229"/>
      <c r="D20" s="349">
        <v>233403402</v>
      </c>
      <c r="E20" s="229"/>
      <c r="F20" s="10" t="s">
        <v>54</v>
      </c>
      <c r="G20" s="27"/>
      <c r="H20" s="10" t="s">
        <v>54</v>
      </c>
      <c r="I20" s="27"/>
      <c r="J20" s="488"/>
      <c r="K20" s="27"/>
      <c r="L20" s="357"/>
      <c r="M20" s="27"/>
      <c r="N20" s="357"/>
      <c r="O20" s="27"/>
      <c r="P20" s="227"/>
      <c r="Q20" s="27"/>
      <c r="R20" s="357" t="s">
        <v>1321</v>
      </c>
      <c r="S20" s="27"/>
      <c r="T20" s="357"/>
      <c r="U20" s="27"/>
      <c r="V20" s="227"/>
      <c r="W20" s="27"/>
      <c r="X20" s="227"/>
      <c r="Y20" s="27"/>
    </row>
    <row r="21" spans="1:25" s="9" customFormat="1" ht="30" x14ac:dyDescent="0.2">
      <c r="A21" s="553"/>
      <c r="B21" s="46" t="s">
        <v>1200</v>
      </c>
      <c r="C21" s="229"/>
      <c r="D21" s="349">
        <f>443157295-D20</f>
        <v>209753893</v>
      </c>
      <c r="E21" s="229"/>
      <c r="F21" s="10" t="s">
        <v>54</v>
      </c>
      <c r="G21" s="27"/>
      <c r="H21" s="10" t="s">
        <v>54</v>
      </c>
      <c r="I21" s="27"/>
      <c r="J21" s="488"/>
      <c r="K21" s="27"/>
      <c r="L21" s="357"/>
      <c r="M21" s="27"/>
      <c r="N21" s="357"/>
      <c r="O21" s="27"/>
      <c r="P21" s="227"/>
      <c r="Q21" s="27"/>
      <c r="R21" s="357" t="s">
        <v>1320</v>
      </c>
      <c r="S21" s="27"/>
      <c r="T21" s="357"/>
      <c r="U21" s="27"/>
      <c r="V21" s="227"/>
      <c r="W21" s="27"/>
      <c r="X21" s="227"/>
      <c r="Y21" s="27"/>
    </row>
    <row r="22" spans="1:25" s="9" customFormat="1" ht="75" x14ac:dyDescent="0.2">
      <c r="A22" s="554"/>
      <c r="B22" s="46" t="s">
        <v>1201</v>
      </c>
      <c r="C22" s="229"/>
      <c r="D22" s="10" t="s">
        <v>62</v>
      </c>
      <c r="E22" s="229"/>
      <c r="F22" s="10"/>
      <c r="G22" s="27"/>
      <c r="H22" s="60" t="s">
        <v>1065</v>
      </c>
      <c r="I22" s="27"/>
      <c r="J22" s="489"/>
      <c r="K22" s="27"/>
      <c r="L22" s="357" t="s">
        <v>1202</v>
      </c>
      <c r="M22" s="27"/>
      <c r="N22" s="357"/>
      <c r="O22" s="27"/>
      <c r="P22" s="227"/>
      <c r="Q22" s="27"/>
      <c r="R22" s="357" t="s">
        <v>1202</v>
      </c>
      <c r="S22" s="27"/>
      <c r="T22" s="357"/>
      <c r="U22" s="27"/>
      <c r="V22" s="227"/>
      <c r="W22" s="27"/>
      <c r="X22" s="227"/>
      <c r="Y22" s="27"/>
    </row>
    <row r="23" spans="1:25" s="11" customFormat="1" x14ac:dyDescent="0.2">
      <c r="A23" s="47"/>
      <c r="L23" s="68"/>
      <c r="N23" s="68"/>
      <c r="R23" s="68"/>
      <c r="T23" s="68"/>
    </row>
  </sheetData>
  <mergeCells count="4">
    <mergeCell ref="A9:A17"/>
    <mergeCell ref="A19:A22"/>
    <mergeCell ref="J9:J18"/>
    <mergeCell ref="J19:J22"/>
  </mergeCells>
  <dataValidations count="1">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Valeur totale" prompt="Veuillez indiquer le total des revenus._x000a__x000a_Veuillez saisir uniquement des chiffres dans cette cellule. Si des informations supplémentaires sont appropri" sqref="D15:D16" xr:uid="{00000000-0002-0000-1A00-000000000000}">
      <formula1>0</formula1>
    </dataValidation>
  </dataValidations>
  <pageMargins left="0.7" right="0.7" top="0.75" bottom="0.75" header="0.3" footer="0.3"/>
  <pageSetup paperSize="8"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Y19"/>
  <sheetViews>
    <sheetView zoomScale="40" zoomScaleNormal="40" workbookViewId="0">
      <selection activeCell="R4" sqref="R4"/>
    </sheetView>
  </sheetViews>
  <sheetFormatPr baseColWidth="10" defaultColWidth="10.5" defaultRowHeight="16" x14ac:dyDescent="0.2"/>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style="356"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6" t="s">
        <v>1203</v>
      </c>
    </row>
    <row r="3" spans="1:25" s="26" customFormat="1" ht="105" x14ac:dyDescent="0.2">
      <c r="A3" s="410" t="s">
        <v>1204</v>
      </c>
      <c r="B3" s="43" t="s">
        <v>1205</v>
      </c>
      <c r="D3" s="10" t="s">
        <v>1120</v>
      </c>
      <c r="F3" s="44"/>
      <c r="H3" s="44"/>
      <c r="J3" s="226"/>
      <c r="L3" s="357"/>
      <c r="N3" s="357"/>
      <c r="P3" s="227"/>
      <c r="R3" s="357" t="s">
        <v>1298</v>
      </c>
      <c r="T3" s="357"/>
      <c r="V3" s="227"/>
      <c r="X3" s="227"/>
    </row>
    <row r="4" spans="1:25" s="25" customFormat="1" ht="18" x14ac:dyDescent="0.2">
      <c r="A4" s="42"/>
      <c r="B4" s="34"/>
      <c r="D4" s="34"/>
      <c r="F4" s="34"/>
      <c r="H4" s="34"/>
      <c r="J4" s="35"/>
      <c r="L4" s="367"/>
      <c r="N4" s="377"/>
      <c r="R4" s="367"/>
      <c r="T4" s="377"/>
    </row>
    <row r="5" spans="1:25"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42"/>
      <c r="B6" s="34"/>
      <c r="D6" s="34"/>
      <c r="F6" s="34"/>
      <c r="H6" s="34"/>
      <c r="J6" s="35"/>
      <c r="L6" s="367"/>
      <c r="N6" s="367"/>
      <c r="P6" s="35"/>
      <c r="R6" s="367"/>
      <c r="T6" s="367"/>
      <c r="V6" s="35"/>
      <c r="X6" s="35"/>
    </row>
    <row r="7" spans="1:25" s="26" customFormat="1" ht="30" x14ac:dyDescent="0.2">
      <c r="A7" s="410" t="s">
        <v>180</v>
      </c>
      <c r="B7" s="43" t="s">
        <v>1206</v>
      </c>
      <c r="D7" s="10" t="s">
        <v>88</v>
      </c>
      <c r="F7" s="44"/>
      <c r="H7" s="44"/>
      <c r="J7" s="226"/>
    </row>
    <row r="8" spans="1:25" s="25" customFormat="1" ht="18" x14ac:dyDescent="0.2">
      <c r="A8" s="42"/>
      <c r="B8" s="34"/>
      <c r="D8" s="34"/>
      <c r="F8" s="34"/>
      <c r="H8" s="34"/>
      <c r="J8" s="35"/>
      <c r="L8" s="367"/>
      <c r="N8" s="367"/>
      <c r="P8" s="35"/>
      <c r="R8" s="367"/>
      <c r="T8" s="367"/>
      <c r="V8" s="35"/>
      <c r="X8" s="35"/>
    </row>
    <row r="9" spans="1:25" s="9" customFormat="1" ht="75" x14ac:dyDescent="0.2">
      <c r="A9" s="485" t="s">
        <v>1207</v>
      </c>
      <c r="B9" s="40" t="s">
        <v>1208</v>
      </c>
      <c r="C9" s="229"/>
      <c r="D9" s="10" t="s">
        <v>948</v>
      </c>
      <c r="E9" s="229"/>
      <c r="F9" s="10" t="str">
        <f>IF(D9=[2]Lists!$K$4,"&lt; Input URL to data source &gt;",IF(D9=[2]Lists!$K$5,"&lt; Reference section in EITI Report or URL &gt;",IF(D9=[2]Lists!$K$6,"&lt; Reference evidence of non-applicability &gt;","")))</f>
        <v/>
      </c>
      <c r="G9" s="25"/>
      <c r="H9" s="306" t="s">
        <v>1209</v>
      </c>
      <c r="I9" s="25"/>
      <c r="J9" s="487"/>
      <c r="K9" s="25"/>
      <c r="L9" s="357" t="s">
        <v>1210</v>
      </c>
      <c r="M9" s="25"/>
      <c r="N9" s="357"/>
      <c r="O9" s="25"/>
      <c r="P9" s="227"/>
      <c r="Q9" s="25"/>
      <c r="R9" s="357" t="s">
        <v>1293</v>
      </c>
      <c r="S9" s="25"/>
      <c r="T9" s="357"/>
      <c r="U9" s="25"/>
      <c r="V9" s="227"/>
      <c r="W9" s="25"/>
      <c r="X9" s="227"/>
      <c r="Y9" s="25"/>
    </row>
    <row r="10" spans="1:25" s="9" customFormat="1" ht="300" x14ac:dyDescent="0.2">
      <c r="A10" s="496"/>
      <c r="B10" s="46" t="s">
        <v>1211</v>
      </c>
      <c r="C10" s="229"/>
      <c r="D10" s="10">
        <v>0</v>
      </c>
      <c r="E10" s="229"/>
      <c r="F10" s="10" t="s">
        <v>866</v>
      </c>
      <c r="G10" s="26"/>
      <c r="H10" s="10" t="s">
        <v>866</v>
      </c>
      <c r="I10" s="26"/>
      <c r="J10" s="488"/>
      <c r="K10" s="26"/>
      <c r="L10" s="357" t="s">
        <v>1212</v>
      </c>
      <c r="M10" s="26"/>
      <c r="N10" s="357"/>
      <c r="O10" s="26"/>
      <c r="P10" s="357" t="s">
        <v>1213</v>
      </c>
      <c r="Q10" s="26"/>
      <c r="R10" s="357" t="s">
        <v>1292</v>
      </c>
      <c r="S10" s="26"/>
      <c r="T10" s="357"/>
      <c r="U10" s="26"/>
      <c r="V10" s="357"/>
      <c r="W10" s="26"/>
      <c r="X10" s="227"/>
      <c r="Y10" s="26"/>
    </row>
    <row r="11" spans="1:25" s="9" customFormat="1" ht="90" x14ac:dyDescent="0.2">
      <c r="A11" s="496"/>
      <c r="B11" s="46" t="s">
        <v>1214</v>
      </c>
      <c r="C11" s="229"/>
      <c r="D11" s="10" t="s">
        <v>554</v>
      </c>
      <c r="E11" s="229"/>
      <c r="F11" s="10"/>
      <c r="G11" s="26"/>
      <c r="H11" s="10"/>
      <c r="I11" s="26"/>
      <c r="J11" s="488"/>
      <c r="K11" s="26"/>
      <c r="L11" s="357"/>
      <c r="M11" s="26"/>
      <c r="N11" s="357"/>
      <c r="O11" s="26"/>
      <c r="P11" s="227"/>
      <c r="Q11" s="26"/>
      <c r="R11" s="357"/>
      <c r="S11" s="26"/>
      <c r="T11" s="357"/>
      <c r="U11" s="26"/>
      <c r="V11" s="227"/>
      <c r="W11" s="26"/>
      <c r="X11" s="227"/>
      <c r="Y11" s="26"/>
    </row>
    <row r="12" spans="1:25" s="9" customFormat="1" ht="45" x14ac:dyDescent="0.2">
      <c r="A12" s="496"/>
      <c r="B12" s="46" t="s">
        <v>1215</v>
      </c>
      <c r="C12" s="229"/>
      <c r="D12" s="10" t="s">
        <v>554</v>
      </c>
      <c r="E12" s="229"/>
      <c r="F12" s="10"/>
      <c r="G12" s="26"/>
      <c r="H12" s="10"/>
      <c r="I12" s="26"/>
      <c r="J12" s="488"/>
      <c r="K12" s="26"/>
      <c r="L12" s="357"/>
      <c r="M12" s="26"/>
      <c r="N12" s="357"/>
      <c r="O12" s="26"/>
      <c r="P12" s="227"/>
      <c r="Q12" s="26"/>
      <c r="R12" s="357"/>
      <c r="S12" s="26"/>
      <c r="T12" s="357"/>
      <c r="U12" s="26"/>
      <c r="V12" s="227"/>
      <c r="W12" s="26"/>
      <c r="X12" s="227"/>
      <c r="Y12" s="26"/>
    </row>
    <row r="13" spans="1:25" s="9" customFormat="1" ht="87" customHeight="1" x14ac:dyDescent="0.2">
      <c r="A13" s="496"/>
      <c r="B13" s="46" t="s">
        <v>1216</v>
      </c>
      <c r="C13" s="229"/>
      <c r="D13" s="10" t="s">
        <v>554</v>
      </c>
      <c r="E13" s="229"/>
      <c r="F13" s="10"/>
      <c r="G13" s="26"/>
      <c r="H13" s="10"/>
      <c r="I13" s="26"/>
      <c r="J13" s="489"/>
      <c r="K13" s="26"/>
      <c r="L13" s="357"/>
      <c r="M13" s="26"/>
      <c r="N13" s="357"/>
      <c r="O13" s="26"/>
      <c r="P13" s="227"/>
      <c r="Q13" s="26"/>
      <c r="R13" s="357"/>
      <c r="S13" s="26"/>
      <c r="T13" s="357"/>
      <c r="U13" s="26"/>
      <c r="V13" s="227"/>
      <c r="W13" s="26"/>
      <c r="X13" s="227"/>
      <c r="Y13" s="26"/>
    </row>
    <row r="14" spans="1:25" s="27" customFormat="1" x14ac:dyDescent="0.2">
      <c r="A14" s="64"/>
      <c r="L14" s="358"/>
      <c r="N14" s="358"/>
      <c r="R14" s="358"/>
      <c r="T14" s="358"/>
    </row>
    <row r="15" spans="1:25" s="9" customFormat="1" ht="60" x14ac:dyDescent="0.2">
      <c r="A15" s="485" t="s">
        <v>1217</v>
      </c>
      <c r="B15" s="40" t="s">
        <v>1208</v>
      </c>
      <c r="C15" s="229"/>
      <c r="D15" s="10" t="s">
        <v>158</v>
      </c>
      <c r="E15" s="229"/>
      <c r="F15" s="10" t="str">
        <f>IF(D15=[2]Lists!$K$4,"&lt; Input URL to data source &gt;",IF(D15=[2]Lists!$K$5,"&lt; Reference section in EITI Report or URL &gt;",IF(D15=[2]Lists!$K$6,"&lt; Reference evidence of non-applicability &gt;","")))</f>
        <v/>
      </c>
      <c r="G15" s="25"/>
      <c r="H15" s="10" t="str">
        <f>IF(F15=[2]Lists!$K$4,"&lt; Input URL to data source &gt;",IF(F15=[2]Lists!$K$5,"&lt; Reference section in EITI Report or URL &gt;",IF(F15=[2]Lists!$K$6,"&lt; Reference evidence of non-applicability &gt;","")))</f>
        <v/>
      </c>
      <c r="I15" s="25"/>
      <c r="J15" s="487"/>
      <c r="K15" s="25"/>
      <c r="L15" s="357"/>
      <c r="M15" s="25"/>
      <c r="N15" s="357"/>
      <c r="O15" s="25"/>
      <c r="P15" s="227"/>
      <c r="Q15" s="25"/>
      <c r="R15" s="357"/>
      <c r="S15" s="25"/>
      <c r="T15" s="357"/>
      <c r="U15" s="25"/>
      <c r="V15" s="227"/>
      <c r="W15" s="25"/>
      <c r="X15" s="227"/>
      <c r="Y15" s="25"/>
    </row>
    <row r="16" spans="1:25" s="9" customFormat="1" ht="60" x14ac:dyDescent="0.2">
      <c r="A16" s="496"/>
      <c r="B16" s="46" t="s">
        <v>1211</v>
      </c>
      <c r="C16" s="229"/>
      <c r="D16" s="10" t="s">
        <v>856</v>
      </c>
      <c r="E16" s="229"/>
      <c r="F16" s="10" t="s">
        <v>866</v>
      </c>
      <c r="G16" s="26"/>
      <c r="H16" s="10" t="s">
        <v>866</v>
      </c>
      <c r="I16" s="26"/>
      <c r="J16" s="488"/>
      <c r="K16" s="26"/>
      <c r="L16" s="357"/>
      <c r="M16" s="26"/>
      <c r="N16" s="357"/>
      <c r="O16" s="26"/>
      <c r="P16" s="227"/>
      <c r="Q16" s="26"/>
      <c r="R16" s="357"/>
      <c r="S16" s="26"/>
      <c r="T16" s="357"/>
      <c r="U16" s="26"/>
      <c r="V16" s="227"/>
      <c r="W16" s="26"/>
      <c r="X16" s="227"/>
      <c r="Y16" s="26"/>
    </row>
    <row r="17" spans="1:25" s="9" customFormat="1" ht="90" x14ac:dyDescent="0.2">
      <c r="A17" s="496"/>
      <c r="B17" s="46" t="s">
        <v>1214</v>
      </c>
      <c r="C17" s="229"/>
      <c r="D17" s="10" t="s">
        <v>554</v>
      </c>
      <c r="E17" s="229"/>
      <c r="F17" s="10"/>
      <c r="G17" s="26"/>
      <c r="H17" s="10"/>
      <c r="I17" s="26"/>
      <c r="J17" s="488"/>
      <c r="K17" s="26"/>
      <c r="L17" s="357"/>
      <c r="M17" s="26"/>
      <c r="N17" s="357"/>
      <c r="O17" s="26"/>
      <c r="P17" s="227"/>
      <c r="Q17" s="26"/>
      <c r="R17" s="357"/>
      <c r="S17" s="26"/>
      <c r="T17" s="357"/>
      <c r="U17" s="26"/>
      <c r="V17" s="227"/>
      <c r="W17" s="26"/>
      <c r="X17" s="227"/>
      <c r="Y17" s="26"/>
    </row>
    <row r="18" spans="1:25" s="9" customFormat="1" ht="45" x14ac:dyDescent="0.2">
      <c r="A18" s="496"/>
      <c r="B18" s="46" t="s">
        <v>1215</v>
      </c>
      <c r="C18" s="229"/>
      <c r="D18" s="10" t="s">
        <v>554</v>
      </c>
      <c r="E18" s="229"/>
      <c r="F18" s="10"/>
      <c r="G18" s="26"/>
      <c r="H18" s="10"/>
      <c r="I18" s="26"/>
      <c r="J18" s="488"/>
      <c r="K18" s="26"/>
      <c r="L18" s="357"/>
      <c r="M18" s="26"/>
      <c r="N18" s="357"/>
      <c r="O18" s="26"/>
      <c r="P18" s="227"/>
      <c r="Q18" s="26"/>
      <c r="R18" s="357"/>
      <c r="S18" s="26"/>
      <c r="T18" s="357"/>
      <c r="U18" s="26"/>
      <c r="V18" s="227"/>
      <c r="W18" s="26"/>
      <c r="X18" s="227"/>
      <c r="Y18" s="26"/>
    </row>
    <row r="19" spans="1:25" s="12" customFormat="1" ht="96.75" customHeight="1" x14ac:dyDescent="0.2">
      <c r="A19" s="555"/>
      <c r="B19" s="50" t="s">
        <v>1216</v>
      </c>
      <c r="C19" s="246"/>
      <c r="D19" s="13" t="s">
        <v>554</v>
      </c>
      <c r="E19" s="246"/>
      <c r="F19" s="13"/>
      <c r="G19" s="51"/>
      <c r="H19" s="13"/>
      <c r="I19" s="51"/>
      <c r="J19" s="489"/>
      <c r="K19" s="51"/>
      <c r="L19" s="393"/>
      <c r="M19" s="51"/>
      <c r="N19" s="393"/>
      <c r="O19" s="51"/>
      <c r="P19" s="439"/>
      <c r="Q19" s="51"/>
      <c r="R19" s="393"/>
      <c r="S19" s="51"/>
      <c r="T19" s="393"/>
      <c r="U19" s="51"/>
      <c r="V19" s="439"/>
      <c r="W19" s="51"/>
      <c r="X19" s="439"/>
      <c r="Y19" s="51"/>
    </row>
  </sheetData>
  <mergeCells count="4">
    <mergeCell ref="A9:A13"/>
    <mergeCell ref="A15:A19"/>
    <mergeCell ref="J9:J13"/>
    <mergeCell ref="J15:J19"/>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Y23"/>
  <sheetViews>
    <sheetView topLeftCell="G10" zoomScale="80" zoomScaleNormal="80" workbookViewId="0">
      <selection activeCell="M7" sqref="M7"/>
    </sheetView>
  </sheetViews>
  <sheetFormatPr baseColWidth="10" defaultColWidth="10.5" defaultRowHeight="16" x14ac:dyDescent="0.2"/>
  <cols>
    <col min="1" max="1" width="14" style="31" customWidth="1"/>
    <col min="2" max="2" width="37.33203125" style="356" customWidth="1"/>
    <col min="3" max="3" width="3" customWidth="1"/>
    <col min="4" max="4" width="23.5" customWidth="1"/>
    <col min="5" max="5" width="3" customWidth="1"/>
    <col min="6" max="6" width="35.83203125" customWidth="1"/>
    <col min="7" max="7" width="3" customWidth="1"/>
    <col min="8" max="8" width="35.83203125" customWidth="1"/>
    <col min="9" max="9" width="3" customWidth="1"/>
    <col min="10" max="10" width="39"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7" t="s">
        <v>112</v>
      </c>
    </row>
    <row r="2" spans="1:25" ht="21.75" customHeight="1" x14ac:dyDescent="0.25">
      <c r="A2" s="217"/>
    </row>
    <row r="3" spans="1:25" s="26" customFormat="1" ht="356" x14ac:dyDescent="0.2">
      <c r="A3" s="410" t="s">
        <v>113</v>
      </c>
      <c r="B3" s="43" t="s">
        <v>114</v>
      </c>
      <c r="D3" s="401" t="s">
        <v>115</v>
      </c>
      <c r="F3" s="44"/>
      <c r="H3" s="44"/>
      <c r="J3" s="226"/>
      <c r="L3" s="357" t="s">
        <v>116</v>
      </c>
      <c r="N3" s="357"/>
      <c r="P3" s="227"/>
      <c r="R3" s="357" t="s">
        <v>117</v>
      </c>
      <c r="T3" s="357"/>
      <c r="V3" s="227"/>
      <c r="X3" s="227"/>
    </row>
    <row r="4" spans="1:25" s="220" customFormat="1" ht="14" x14ac:dyDescent="0.2">
      <c r="A4" s="218"/>
      <c r="B4" s="219"/>
      <c r="D4" s="221"/>
      <c r="F4" s="222"/>
      <c r="H4" s="222"/>
      <c r="J4" s="311"/>
      <c r="L4" s="433"/>
      <c r="N4" s="433"/>
      <c r="P4" s="311"/>
      <c r="R4" s="433"/>
      <c r="T4" s="433"/>
      <c r="V4" s="311"/>
      <c r="X4" s="311"/>
    </row>
    <row r="5" spans="1:25" s="275" customFormat="1" ht="85" x14ac:dyDescent="0.2">
      <c r="A5" s="273"/>
      <c r="B5" s="276" t="s">
        <v>118</v>
      </c>
      <c r="D5" s="276" t="s">
        <v>119</v>
      </c>
      <c r="E5" s="277"/>
      <c r="F5" s="276" t="s">
        <v>120</v>
      </c>
      <c r="G5" s="277"/>
      <c r="H5" s="276" t="s">
        <v>121</v>
      </c>
      <c r="J5" s="278" t="s">
        <v>122</v>
      </c>
      <c r="K5" s="277"/>
      <c r="L5" s="278" t="s">
        <v>123</v>
      </c>
      <c r="M5" s="277"/>
      <c r="N5" s="278" t="s">
        <v>124</v>
      </c>
      <c r="O5" s="277"/>
      <c r="P5" s="278" t="s">
        <v>125</v>
      </c>
      <c r="Q5" s="277"/>
      <c r="R5" s="278" t="s">
        <v>126</v>
      </c>
      <c r="S5" s="277"/>
      <c r="T5" s="278" t="s">
        <v>127</v>
      </c>
      <c r="U5" s="277"/>
      <c r="V5" s="278" t="s">
        <v>128</v>
      </c>
      <c r="W5" s="277"/>
      <c r="X5" s="278" t="s">
        <v>129</v>
      </c>
      <c r="Y5" s="277"/>
    </row>
    <row r="6" spans="1:25" s="26" customFormat="1" ht="14" x14ac:dyDescent="0.2">
      <c r="A6" s="410"/>
      <c r="B6" s="43"/>
      <c r="D6" s="74"/>
      <c r="F6" s="74"/>
      <c r="H6" s="74"/>
      <c r="J6" s="229"/>
      <c r="L6" s="378"/>
      <c r="N6" s="378"/>
      <c r="P6" s="229"/>
      <c r="R6" s="378"/>
      <c r="T6" s="378"/>
      <c r="V6" s="229"/>
      <c r="X6" s="229"/>
    </row>
    <row r="7" spans="1:25" s="9" customFormat="1" ht="30" x14ac:dyDescent="0.2">
      <c r="A7" s="485" t="s">
        <v>130</v>
      </c>
      <c r="B7" s="67" t="s">
        <v>131</v>
      </c>
      <c r="C7" s="229"/>
      <c r="D7" s="20"/>
      <c r="E7" s="229"/>
      <c r="F7" s="20"/>
      <c r="G7" s="229"/>
      <c r="H7" s="20"/>
      <c r="I7" s="229"/>
      <c r="J7" s="229"/>
      <c r="K7" s="230"/>
      <c r="L7" s="434"/>
      <c r="M7" s="230"/>
      <c r="N7" s="434"/>
      <c r="O7" s="230"/>
      <c r="P7" s="229"/>
      <c r="Q7" s="230"/>
      <c r="R7" s="434"/>
      <c r="S7" s="230"/>
      <c r="T7" s="434"/>
      <c r="U7" s="230"/>
      <c r="V7" s="229"/>
      <c r="W7" s="230"/>
      <c r="X7" s="230"/>
      <c r="Y7" s="230"/>
    </row>
    <row r="8" spans="1:25" s="9" customFormat="1" ht="51" x14ac:dyDescent="0.2">
      <c r="A8" s="486"/>
      <c r="B8" s="67" t="s">
        <v>132</v>
      </c>
      <c r="C8" s="229"/>
      <c r="D8" s="10" t="s">
        <v>133</v>
      </c>
      <c r="E8" s="229"/>
      <c r="F8" s="304" t="s">
        <v>134</v>
      </c>
      <c r="G8" s="435"/>
      <c r="H8" s="305" t="s">
        <v>135</v>
      </c>
      <c r="I8" s="229"/>
      <c r="J8" s="487"/>
      <c r="K8" s="25"/>
      <c r="L8" s="357" t="s">
        <v>136</v>
      </c>
      <c r="M8" s="25"/>
      <c r="N8" s="357"/>
      <c r="O8" s="25"/>
      <c r="P8" s="227"/>
      <c r="Q8" s="25"/>
      <c r="R8" s="357" t="s">
        <v>136</v>
      </c>
      <c r="S8" s="25"/>
      <c r="T8" s="357"/>
      <c r="U8" s="25"/>
      <c r="V8" s="227"/>
      <c r="W8" s="25"/>
      <c r="X8" s="227"/>
      <c r="Y8" s="25"/>
    </row>
    <row r="9" spans="1:25" s="9" customFormat="1" ht="51" x14ac:dyDescent="0.2">
      <c r="A9" s="486"/>
      <c r="B9" s="67" t="s">
        <v>137</v>
      </c>
      <c r="C9" s="229"/>
      <c r="D9" s="10" t="s">
        <v>133</v>
      </c>
      <c r="E9" s="229"/>
      <c r="F9" s="304" t="s">
        <v>138</v>
      </c>
      <c r="G9" s="229"/>
      <c r="H9" s="305" t="s">
        <v>139</v>
      </c>
      <c r="I9" s="229"/>
      <c r="J9" s="488"/>
      <c r="K9" s="26"/>
      <c r="L9" s="357" t="s">
        <v>140</v>
      </c>
      <c r="M9" s="26"/>
      <c r="N9" s="357"/>
      <c r="O9" s="26"/>
      <c r="P9" s="227"/>
      <c r="Q9" s="26"/>
      <c r="R9" s="357" t="s">
        <v>140</v>
      </c>
      <c r="S9" s="26"/>
      <c r="T9" s="357"/>
      <c r="U9" s="26"/>
      <c r="V9" s="227"/>
      <c r="W9" s="26"/>
      <c r="X9" s="227"/>
      <c r="Y9" s="26"/>
    </row>
    <row r="10" spans="1:25" s="9" customFormat="1" ht="34" x14ac:dyDescent="0.2">
      <c r="A10" s="486"/>
      <c r="B10" s="67" t="s">
        <v>141</v>
      </c>
      <c r="C10" s="229"/>
      <c r="D10" s="10" t="s">
        <v>133</v>
      </c>
      <c r="E10" s="229"/>
      <c r="F10" s="304" t="s">
        <v>142</v>
      </c>
      <c r="G10" s="229"/>
      <c r="H10" s="305" t="s">
        <v>143</v>
      </c>
      <c r="I10" s="229"/>
      <c r="J10" s="488"/>
      <c r="K10" s="25"/>
      <c r="L10" s="357" t="s">
        <v>144</v>
      </c>
      <c r="M10" s="25"/>
      <c r="N10" s="357"/>
      <c r="O10" s="25"/>
      <c r="P10" s="227"/>
      <c r="Q10" s="25"/>
      <c r="R10" s="357" t="s">
        <v>144</v>
      </c>
      <c r="S10" s="25"/>
      <c r="T10" s="357"/>
      <c r="U10" s="25"/>
      <c r="V10" s="227"/>
      <c r="W10" s="25"/>
      <c r="X10" s="227"/>
      <c r="Y10" s="25"/>
    </row>
    <row r="11" spans="1:25" s="9" customFormat="1" ht="102" x14ac:dyDescent="0.2">
      <c r="A11" s="486"/>
      <c r="B11" s="67" t="s">
        <v>145</v>
      </c>
      <c r="C11" s="229"/>
      <c r="D11" s="10" t="s">
        <v>133</v>
      </c>
      <c r="E11" s="229"/>
      <c r="F11" s="304" t="s">
        <v>146</v>
      </c>
      <c r="G11" s="229"/>
      <c r="H11" s="305" t="s">
        <v>147</v>
      </c>
      <c r="I11" s="229"/>
      <c r="J11" s="488"/>
      <c r="K11" s="230"/>
      <c r="L11" s="357" t="s">
        <v>148</v>
      </c>
      <c r="M11" s="230"/>
      <c r="N11" s="357"/>
      <c r="O11" s="230"/>
      <c r="P11" s="227"/>
      <c r="Q11" s="230"/>
      <c r="R11" s="357" t="s">
        <v>148</v>
      </c>
      <c r="S11" s="230"/>
      <c r="T11" s="357"/>
      <c r="U11" s="230"/>
      <c r="V11" s="227"/>
      <c r="W11" s="230"/>
      <c r="X11" s="227"/>
      <c r="Y11" s="230"/>
    </row>
    <row r="12" spans="1:25" s="27" customFormat="1" ht="30" x14ac:dyDescent="0.2">
      <c r="A12" s="486"/>
      <c r="B12" s="67" t="s">
        <v>149</v>
      </c>
      <c r="D12" s="10" t="s">
        <v>150</v>
      </c>
      <c r="E12" s="229"/>
      <c r="F12" s="83" t="s">
        <v>74</v>
      </c>
      <c r="H12" s="305" t="s">
        <v>151</v>
      </c>
      <c r="I12" s="229"/>
      <c r="J12" s="488"/>
      <c r="K12" s="230"/>
      <c r="L12" s="357" t="s">
        <v>152</v>
      </c>
      <c r="M12" s="230"/>
      <c r="N12" s="357"/>
      <c r="O12" s="230"/>
      <c r="P12" s="227"/>
      <c r="Q12" s="230"/>
      <c r="R12" s="357" t="s">
        <v>152</v>
      </c>
      <c r="S12" s="230"/>
      <c r="T12" s="357"/>
      <c r="U12" s="230"/>
      <c r="V12" s="227"/>
      <c r="W12" s="230"/>
      <c r="X12" s="227"/>
      <c r="Y12" s="230"/>
    </row>
    <row r="13" spans="1:25" s="27" customFormat="1" ht="51" x14ac:dyDescent="0.2">
      <c r="A13" s="486"/>
      <c r="B13" s="67" t="s">
        <v>153</v>
      </c>
      <c r="D13" s="10" t="s">
        <v>133</v>
      </c>
      <c r="E13" s="229"/>
      <c r="F13" s="304" t="s">
        <v>154</v>
      </c>
      <c r="H13" s="305" t="s">
        <v>155</v>
      </c>
      <c r="I13" s="229"/>
      <c r="J13" s="489"/>
      <c r="K13" s="230"/>
      <c r="L13" s="357" t="s">
        <v>156</v>
      </c>
      <c r="M13" s="230"/>
      <c r="N13" s="357"/>
      <c r="O13" s="230"/>
      <c r="P13" s="227"/>
      <c r="Q13" s="230"/>
      <c r="R13" s="357" t="s">
        <v>156</v>
      </c>
      <c r="S13" s="230"/>
      <c r="T13" s="357"/>
      <c r="U13" s="230"/>
      <c r="V13" s="227"/>
      <c r="W13" s="230"/>
      <c r="X13" s="227"/>
      <c r="Y13" s="230"/>
    </row>
    <row r="14" spans="1:25" s="27" customFormat="1" ht="16" customHeight="1" x14ac:dyDescent="0.2">
      <c r="A14" s="72"/>
      <c r="B14" s="67"/>
      <c r="L14" s="378"/>
      <c r="M14" s="75"/>
      <c r="N14" s="378"/>
      <c r="O14" s="75"/>
      <c r="P14" s="229"/>
      <c r="Q14" s="75"/>
      <c r="R14" s="378"/>
      <c r="S14" s="75"/>
      <c r="T14" s="378"/>
      <c r="U14" s="75"/>
      <c r="V14" s="229"/>
      <c r="W14" s="75"/>
      <c r="X14" s="229"/>
    </row>
    <row r="15" spans="1:25" s="27" customFormat="1" ht="30" x14ac:dyDescent="0.2">
      <c r="A15" s="485" t="s">
        <v>157</v>
      </c>
      <c r="B15" s="67" t="s">
        <v>131</v>
      </c>
      <c r="C15" s="229"/>
      <c r="D15" s="20"/>
      <c r="E15" s="229"/>
      <c r="F15" s="20"/>
      <c r="G15" s="229"/>
      <c r="H15" s="20"/>
      <c r="I15" s="229"/>
      <c r="J15" s="229"/>
      <c r="L15" s="378"/>
      <c r="M15" s="75"/>
      <c r="N15" s="378"/>
      <c r="O15" s="75"/>
      <c r="P15" s="229"/>
      <c r="Q15" s="75"/>
      <c r="R15" s="378"/>
      <c r="S15" s="75"/>
      <c r="T15" s="378"/>
      <c r="U15" s="75"/>
      <c r="V15" s="229"/>
      <c r="W15" s="75"/>
      <c r="X15" s="229"/>
    </row>
    <row r="16" spans="1:25" s="27" customFormat="1" ht="45" x14ac:dyDescent="0.2">
      <c r="A16" s="486"/>
      <c r="B16" s="67" t="s">
        <v>132</v>
      </c>
      <c r="C16" s="229"/>
      <c r="D16" s="10" t="s">
        <v>158</v>
      </c>
      <c r="E16" s="229"/>
      <c r="F16" s="304" t="s">
        <v>159</v>
      </c>
      <c r="G16" s="229"/>
      <c r="H16" s="305" t="s">
        <v>160</v>
      </c>
      <c r="I16" s="229"/>
      <c r="J16" s="490"/>
      <c r="L16" s="357" t="s">
        <v>161</v>
      </c>
      <c r="N16" s="357"/>
      <c r="P16" s="227"/>
      <c r="R16" s="357" t="s">
        <v>161</v>
      </c>
      <c r="T16" s="357"/>
      <c r="V16" s="227"/>
      <c r="X16" s="227"/>
    </row>
    <row r="17" spans="1:24" s="27" customFormat="1" ht="51" x14ac:dyDescent="0.2">
      <c r="A17" s="486"/>
      <c r="B17" s="67" t="s">
        <v>137</v>
      </c>
      <c r="C17" s="229"/>
      <c r="D17" s="10" t="s">
        <v>158</v>
      </c>
      <c r="E17" s="229"/>
      <c r="F17" s="304" t="s">
        <v>162</v>
      </c>
      <c r="G17" s="229"/>
      <c r="H17" s="305" t="s">
        <v>163</v>
      </c>
      <c r="I17" s="229"/>
      <c r="J17" s="491"/>
      <c r="L17" s="357" t="s">
        <v>164</v>
      </c>
      <c r="N17" s="357"/>
      <c r="P17" s="227"/>
      <c r="R17" s="357" t="s">
        <v>164</v>
      </c>
      <c r="T17" s="357"/>
      <c r="V17" s="227"/>
      <c r="X17" s="227"/>
    </row>
    <row r="18" spans="1:24" s="27" customFormat="1" ht="51" x14ac:dyDescent="0.2">
      <c r="A18" s="486"/>
      <c r="B18" s="67" t="s">
        <v>141</v>
      </c>
      <c r="C18" s="229"/>
      <c r="D18" s="10" t="s">
        <v>158</v>
      </c>
      <c r="E18" s="229"/>
      <c r="F18" s="304" t="s">
        <v>165</v>
      </c>
      <c r="G18" s="229"/>
      <c r="H18" s="305" t="s">
        <v>166</v>
      </c>
      <c r="I18" s="229"/>
      <c r="J18" s="491"/>
      <c r="L18" s="357" t="s">
        <v>167</v>
      </c>
      <c r="N18" s="357"/>
      <c r="P18" s="227"/>
      <c r="R18" s="357" t="s">
        <v>167</v>
      </c>
      <c r="T18" s="357"/>
      <c r="V18" s="227"/>
      <c r="X18" s="227"/>
    </row>
    <row r="19" spans="1:24" s="27" customFormat="1" ht="85" x14ac:dyDescent="0.2">
      <c r="A19" s="486"/>
      <c r="B19" s="67" t="s">
        <v>145</v>
      </c>
      <c r="C19" s="229"/>
      <c r="D19" s="10" t="s">
        <v>158</v>
      </c>
      <c r="E19" s="229"/>
      <c r="F19" s="304" t="s">
        <v>168</v>
      </c>
      <c r="G19" s="229"/>
      <c r="H19" s="305" t="s">
        <v>169</v>
      </c>
      <c r="I19" s="229"/>
      <c r="J19" s="491"/>
      <c r="L19" s="357" t="s">
        <v>170</v>
      </c>
      <c r="N19" s="357"/>
      <c r="P19" s="227"/>
      <c r="R19" s="357" t="s">
        <v>170</v>
      </c>
      <c r="T19" s="357"/>
      <c r="V19" s="227"/>
      <c r="X19" s="227"/>
    </row>
    <row r="20" spans="1:24" s="27" customFormat="1" ht="45" x14ac:dyDescent="0.2">
      <c r="A20" s="486"/>
      <c r="B20" s="67" t="s">
        <v>149</v>
      </c>
      <c r="D20" s="10" t="s">
        <v>158</v>
      </c>
      <c r="E20" s="229"/>
      <c r="F20" s="83" t="s">
        <v>74</v>
      </c>
      <c r="H20" s="305" t="s">
        <v>151</v>
      </c>
      <c r="I20" s="229"/>
      <c r="J20" s="491"/>
      <c r="L20" s="357" t="s">
        <v>171</v>
      </c>
      <c r="N20" s="357"/>
      <c r="P20" s="227"/>
      <c r="R20" s="357" t="s">
        <v>171</v>
      </c>
      <c r="T20" s="357"/>
      <c r="V20" s="227"/>
      <c r="X20" s="227"/>
    </row>
    <row r="21" spans="1:24" s="27" customFormat="1" ht="165" x14ac:dyDescent="0.2">
      <c r="A21" s="486"/>
      <c r="B21" s="67" t="s">
        <v>153</v>
      </c>
      <c r="D21" s="10" t="s">
        <v>158</v>
      </c>
      <c r="E21" s="229"/>
      <c r="F21" s="304" t="s">
        <v>172</v>
      </c>
      <c r="H21" s="305" t="s">
        <v>173</v>
      </c>
      <c r="I21" s="229"/>
      <c r="J21" s="492"/>
      <c r="L21" s="357" t="s">
        <v>174</v>
      </c>
      <c r="N21" s="357"/>
      <c r="P21" s="357" t="s">
        <v>175</v>
      </c>
      <c r="R21" s="357" t="s">
        <v>1273</v>
      </c>
      <c r="T21" s="357"/>
      <c r="V21" s="357"/>
      <c r="X21" s="227"/>
    </row>
    <row r="22" spans="1:24" s="27" customFormat="1" x14ac:dyDescent="0.2">
      <c r="A22" s="72"/>
      <c r="B22" s="358"/>
      <c r="L22" s="358"/>
      <c r="N22" s="358"/>
      <c r="R22" s="358"/>
      <c r="T22" s="358"/>
    </row>
    <row r="23" spans="1:24" s="11" customFormat="1" x14ac:dyDescent="0.2">
      <c r="A23" s="73"/>
      <c r="B23" s="68"/>
      <c r="L23" s="68"/>
      <c r="N23" s="68"/>
      <c r="R23" s="68"/>
      <c r="T23" s="68"/>
    </row>
  </sheetData>
  <mergeCells count="4">
    <mergeCell ref="A7:A13"/>
    <mergeCell ref="A15:A21"/>
    <mergeCell ref="J8:J13"/>
    <mergeCell ref="J16:J21"/>
  </mergeCells>
  <hyperlinks>
    <hyperlink ref="F8" r:id="rId1" xr:uid="{00000000-0004-0000-0200-000000000000}"/>
    <hyperlink ref="F9" r:id="rId2" display="https://minesgeologie.sec.gouv.sn/directions" xr:uid="{00000000-0004-0000-0200-000001000000}"/>
    <hyperlink ref="F13" r:id="rId3" xr:uid="{00000000-0004-0000-0200-000002000000}"/>
    <hyperlink ref="F16" r:id="rId4" xr:uid="{00000000-0004-0000-0200-000003000000}"/>
    <hyperlink ref="F17" r:id="rId5" display="http://www.energie.gouv.sn/les-services-internes/" xr:uid="{00000000-0004-0000-0200-000004000000}"/>
    <hyperlink ref="F18" r:id="rId6" xr:uid="{00000000-0004-0000-0200-000005000000}"/>
    <hyperlink ref="F19" r:id="rId7" xr:uid="{00000000-0004-0000-0200-000006000000}"/>
    <hyperlink ref="F21" r:id="rId8" display="http://www.energie.gouv.sn/lettre-de-politique-de-developpement-du-secteur-de-lenergie/" xr:uid="{00000000-0004-0000-0200-000007000000}"/>
    <hyperlink ref="F11" r:id="rId9" display="https://minesgeologie.sec.gouv.sn/Docs_Mines/Docs_Utiles/Code_Minier%202016.pdf" xr:uid="{00000000-0004-0000-0200-000008000000}"/>
    <hyperlink ref="F10" r:id="rId10" xr:uid="{00000000-0004-0000-0200-000009000000}"/>
  </hyperlinks>
  <pageMargins left="0.23622047244094491" right="0.23622047244094491" top="0.74803149606299213" bottom="0.74803149606299213" header="0.31496062992125984" footer="0.31496062992125984"/>
  <pageSetup paperSize="8" scale="89" orientation="landscape"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Y22"/>
  <sheetViews>
    <sheetView zoomScale="50" zoomScaleNormal="50" workbookViewId="0">
      <selection activeCell="J3" sqref="J3"/>
    </sheetView>
  </sheetViews>
  <sheetFormatPr baseColWidth="10" defaultColWidth="10.5" defaultRowHeight="16" x14ac:dyDescent="0.2"/>
  <cols>
    <col min="1" max="1" width="13.5" style="31" customWidth="1"/>
    <col min="2" max="2" width="21.33203125" style="356" customWidth="1"/>
    <col min="3" max="3" width="3.33203125" customWidth="1"/>
    <col min="4" max="4" width="22" customWidth="1"/>
    <col min="5" max="5" width="3.33203125" customWidth="1"/>
    <col min="6" max="6" width="23.33203125" customWidth="1"/>
    <col min="7" max="7" width="3.33203125" customWidth="1"/>
    <col min="8" max="8" width="17" customWidth="1"/>
    <col min="9" max="9" width="3.33203125" customWidth="1"/>
    <col min="10" max="10" width="27.33203125" customWidth="1"/>
    <col min="11" max="11" width="3" hidden="1" customWidth="1"/>
    <col min="12" max="12" width="39.5" style="356" hidden="1" customWidth="1"/>
    <col min="13" max="13" width="3" customWidth="1"/>
    <col min="14" max="14" width="39.5" customWidth="1"/>
    <col min="15" max="15" width="3" customWidth="1"/>
    <col min="16" max="16" width="39.5" customWidth="1"/>
    <col min="17" max="17" width="3" customWidth="1"/>
    <col min="18" max="18" width="39.5" style="356" customWidth="1"/>
    <col min="19" max="19" width="3" customWidth="1"/>
    <col min="20" max="20" width="39.5" customWidth="1"/>
    <col min="21" max="21" width="3" customWidth="1"/>
    <col min="22" max="22" width="39.5" customWidth="1"/>
    <col min="23" max="23" width="3" customWidth="1"/>
    <col min="24" max="24" width="39.5" customWidth="1"/>
    <col min="25" max="25" width="3" customWidth="1"/>
  </cols>
  <sheetData>
    <row r="1" spans="1:25" ht="25" x14ac:dyDescent="0.25">
      <c r="A1" s="216" t="s">
        <v>1218</v>
      </c>
    </row>
    <row r="3" spans="1:25" s="26" customFormat="1" ht="270" x14ac:dyDescent="0.2">
      <c r="A3" s="410" t="s">
        <v>1219</v>
      </c>
      <c r="B3" s="43" t="s">
        <v>1220</v>
      </c>
      <c r="D3" s="400" t="s">
        <v>1023</v>
      </c>
      <c r="F3" s="44"/>
      <c r="H3" s="44"/>
      <c r="J3" s="226"/>
      <c r="L3" s="357" t="s">
        <v>1221</v>
      </c>
      <c r="N3" s="227"/>
      <c r="P3" s="227"/>
      <c r="R3" s="357" t="s">
        <v>1222</v>
      </c>
      <c r="T3" s="227"/>
      <c r="V3" s="227"/>
      <c r="X3" s="227"/>
    </row>
    <row r="4" spans="1:25" s="25" customFormat="1" ht="18" x14ac:dyDescent="0.2">
      <c r="A4" s="56"/>
      <c r="B4" s="360"/>
      <c r="D4" s="34"/>
      <c r="F4" s="34"/>
      <c r="H4" s="34"/>
      <c r="J4" s="35"/>
      <c r="L4" s="367"/>
      <c r="N4" s="35"/>
      <c r="P4" s="35"/>
      <c r="R4" s="367"/>
      <c r="T4" s="35"/>
      <c r="V4" s="35"/>
      <c r="X4" s="35"/>
    </row>
    <row r="5" spans="1:25" s="39" customFormat="1" ht="171" x14ac:dyDescent="0.2">
      <c r="A5" s="55"/>
      <c r="B5" s="76"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c r="Y5" s="32"/>
    </row>
    <row r="6" spans="1:25" s="25" customFormat="1" ht="18" x14ac:dyDescent="0.2">
      <c r="A6" s="56"/>
      <c r="B6" s="360"/>
      <c r="D6" s="34"/>
      <c r="F6" s="34"/>
      <c r="H6" s="34"/>
      <c r="J6" s="35"/>
      <c r="L6" s="367"/>
      <c r="N6" s="35"/>
      <c r="P6" s="35"/>
      <c r="R6" s="367"/>
      <c r="T6" s="35"/>
      <c r="V6" s="35"/>
      <c r="X6" s="35"/>
    </row>
    <row r="7" spans="1:25" s="9" customFormat="1" ht="120" x14ac:dyDescent="0.2">
      <c r="A7" s="57"/>
      <c r="B7" s="54" t="s">
        <v>1223</v>
      </c>
      <c r="C7" s="229"/>
      <c r="D7" s="10" t="s">
        <v>158</v>
      </c>
      <c r="E7" s="229"/>
      <c r="F7" s="306" t="s">
        <v>1224</v>
      </c>
      <c r="G7" s="25"/>
      <c r="H7" s="306" t="s">
        <v>1224</v>
      </c>
      <c r="I7" s="25"/>
      <c r="J7" s="487"/>
      <c r="K7" s="25"/>
      <c r="L7" s="357"/>
      <c r="M7" s="25"/>
      <c r="N7" s="227"/>
      <c r="O7" s="25"/>
      <c r="P7" s="227"/>
      <c r="Q7" s="25"/>
      <c r="R7" s="357" t="s">
        <v>1225</v>
      </c>
      <c r="S7" s="25"/>
      <c r="T7" s="227"/>
      <c r="U7" s="25"/>
      <c r="V7" s="227"/>
      <c r="W7" s="25"/>
      <c r="X7" s="227"/>
      <c r="Y7" s="25"/>
    </row>
    <row r="8" spans="1:25" s="9" customFormat="1" ht="72" customHeight="1" x14ac:dyDescent="0.2">
      <c r="A8" s="57"/>
      <c r="B8" s="54" t="s">
        <v>1226</v>
      </c>
      <c r="C8" s="229"/>
      <c r="D8" s="316">
        <f>291.9*1000000000</f>
        <v>291900000000</v>
      </c>
      <c r="E8" s="229"/>
      <c r="F8" s="305" t="s">
        <v>54</v>
      </c>
      <c r="G8" s="26"/>
      <c r="H8" s="305" t="s">
        <v>54</v>
      </c>
      <c r="I8" s="26"/>
      <c r="J8" s="488"/>
      <c r="K8" s="26"/>
      <c r="L8" s="357"/>
      <c r="M8" s="26"/>
      <c r="N8" s="227"/>
      <c r="O8" s="26"/>
      <c r="P8" s="227"/>
      <c r="Q8" s="26"/>
      <c r="R8" s="357"/>
      <c r="S8" s="26"/>
      <c r="T8" s="227"/>
      <c r="U8" s="26"/>
      <c r="V8" s="227"/>
      <c r="W8" s="26"/>
      <c r="X8" s="227"/>
      <c r="Y8" s="26"/>
    </row>
    <row r="9" spans="1:25" s="9" customFormat="1" ht="75" x14ac:dyDescent="0.2">
      <c r="A9" s="57"/>
      <c r="B9" s="67" t="s">
        <v>1227</v>
      </c>
      <c r="C9" s="229"/>
      <c r="D9" s="316" t="s">
        <v>1228</v>
      </c>
      <c r="E9" s="229"/>
      <c r="F9" s="305"/>
      <c r="G9" s="25"/>
      <c r="H9" s="305"/>
      <c r="I9" s="25"/>
      <c r="J9" s="488"/>
      <c r="K9" s="25"/>
      <c r="L9" s="357" t="s">
        <v>1229</v>
      </c>
      <c r="M9" s="25"/>
      <c r="N9" s="357" t="s">
        <v>1230</v>
      </c>
      <c r="O9" s="25"/>
      <c r="P9" s="387" t="s">
        <v>1231</v>
      </c>
      <c r="Q9" s="25"/>
      <c r="R9" s="357"/>
      <c r="S9" s="25"/>
      <c r="T9" s="357"/>
      <c r="U9" s="25"/>
      <c r="V9" s="387"/>
      <c r="W9" s="25"/>
      <c r="X9" s="227"/>
      <c r="Y9" s="25"/>
    </row>
    <row r="10" spans="1:25" s="9" customFormat="1" ht="30" x14ac:dyDescent="0.2">
      <c r="A10" s="57"/>
      <c r="B10" s="67" t="s">
        <v>1232</v>
      </c>
      <c r="C10" s="229"/>
      <c r="D10" s="316">
        <f>13287.4*1000000000</f>
        <v>13287400000000</v>
      </c>
      <c r="E10" s="229"/>
      <c r="F10" s="305" t="s">
        <v>54</v>
      </c>
      <c r="G10" s="26"/>
      <c r="H10" s="305" t="s">
        <v>54</v>
      </c>
      <c r="I10" s="26"/>
      <c r="J10" s="488"/>
      <c r="K10" s="26"/>
      <c r="L10" s="357"/>
      <c r="M10" s="26"/>
      <c r="N10" s="227"/>
      <c r="O10" s="26"/>
      <c r="P10" s="227"/>
      <c r="Q10" s="26"/>
      <c r="R10" s="357"/>
      <c r="S10" s="26"/>
      <c r="T10" s="227"/>
      <c r="U10" s="26"/>
      <c r="V10" s="227"/>
      <c r="W10" s="26"/>
      <c r="X10" s="227"/>
      <c r="Y10" s="26"/>
    </row>
    <row r="11" spans="1:25" s="9" customFormat="1" ht="45" x14ac:dyDescent="0.2">
      <c r="A11" s="57"/>
      <c r="B11" s="67" t="s">
        <v>1233</v>
      </c>
      <c r="C11" s="229"/>
      <c r="D11" s="316">
        <f>147.76*1000000000</f>
        <v>147760000000</v>
      </c>
      <c r="E11" s="229"/>
      <c r="F11" s="305" t="s">
        <v>54</v>
      </c>
      <c r="G11" s="25"/>
      <c r="H11" s="305" t="s">
        <v>54</v>
      </c>
      <c r="I11" s="25"/>
      <c r="J11" s="488"/>
      <c r="K11" s="25"/>
      <c r="L11" s="357"/>
      <c r="M11" s="25"/>
      <c r="N11" s="227"/>
      <c r="O11" s="25"/>
      <c r="P11" s="227"/>
      <c r="Q11" s="25"/>
      <c r="R11" s="357"/>
      <c r="S11" s="25"/>
      <c r="T11" s="227"/>
      <c r="U11" s="25"/>
      <c r="V11" s="227"/>
      <c r="W11" s="25"/>
      <c r="X11" s="227"/>
      <c r="Y11" s="25"/>
    </row>
    <row r="12" spans="1:25" s="9" customFormat="1" ht="45" x14ac:dyDescent="0.2">
      <c r="A12" s="57"/>
      <c r="B12" s="67" t="s">
        <v>1234</v>
      </c>
      <c r="C12" s="229"/>
      <c r="D12" s="316">
        <f>2789.07*1000000000</f>
        <v>2789070000000</v>
      </c>
      <c r="E12" s="229"/>
      <c r="F12" s="305" t="s">
        <v>54</v>
      </c>
      <c r="G12" s="27"/>
      <c r="H12" s="305" t="s">
        <v>54</v>
      </c>
      <c r="I12" s="27"/>
      <c r="J12" s="488"/>
      <c r="K12" s="27"/>
      <c r="L12" s="357"/>
      <c r="M12" s="27"/>
      <c r="N12" s="227"/>
      <c r="O12" s="27"/>
      <c r="P12" s="227"/>
      <c r="Q12" s="27"/>
      <c r="R12" s="357"/>
      <c r="S12" s="27"/>
      <c r="T12" s="227"/>
      <c r="U12" s="27"/>
      <c r="V12" s="227"/>
      <c r="W12" s="27"/>
      <c r="X12" s="227"/>
      <c r="Y12" s="27"/>
    </row>
    <row r="13" spans="1:25" s="9" customFormat="1" ht="30" x14ac:dyDescent="0.2">
      <c r="A13" s="57"/>
      <c r="B13" s="67" t="s">
        <v>1235</v>
      </c>
      <c r="C13" s="229"/>
      <c r="D13" s="316">
        <f>790.85*1000000000</f>
        <v>790850000000</v>
      </c>
      <c r="E13" s="229"/>
      <c r="F13" s="305" t="s">
        <v>54</v>
      </c>
      <c r="G13" s="27"/>
      <c r="H13" s="305" t="s">
        <v>54</v>
      </c>
      <c r="I13" s="27"/>
      <c r="J13" s="488"/>
      <c r="K13" s="27"/>
      <c r="L13" s="357"/>
      <c r="M13" s="27"/>
      <c r="N13" s="227"/>
      <c r="O13" s="27"/>
      <c r="P13" s="227"/>
      <c r="Q13" s="27"/>
      <c r="R13" s="357"/>
      <c r="S13" s="27"/>
      <c r="T13" s="227"/>
      <c r="U13" s="27"/>
      <c r="V13" s="227"/>
      <c r="W13" s="27"/>
      <c r="X13" s="227"/>
      <c r="Y13" s="27"/>
    </row>
    <row r="14" spans="1:25" s="9" customFormat="1" ht="30" x14ac:dyDescent="0.2">
      <c r="A14" s="57"/>
      <c r="B14" s="67" t="s">
        <v>1236</v>
      </c>
      <c r="C14" s="229"/>
      <c r="D14" s="316">
        <f>1985.1*1000000000</f>
        <v>1985100000000</v>
      </c>
      <c r="E14" s="229"/>
      <c r="F14" s="305" t="s">
        <v>54</v>
      </c>
      <c r="G14" s="27"/>
      <c r="H14" s="305" t="s">
        <v>54</v>
      </c>
      <c r="I14" s="27"/>
      <c r="J14" s="488"/>
      <c r="K14" s="27"/>
      <c r="L14" s="357"/>
      <c r="M14" s="27"/>
      <c r="N14" s="227"/>
      <c r="O14" s="27"/>
      <c r="P14" s="227"/>
      <c r="Q14" s="27"/>
      <c r="R14" s="357"/>
      <c r="S14" s="27"/>
      <c r="T14" s="227"/>
      <c r="U14" s="27"/>
      <c r="V14" s="227"/>
      <c r="W14" s="27"/>
      <c r="X14" s="227"/>
      <c r="Y14" s="27"/>
    </row>
    <row r="15" spans="1:25" s="9" customFormat="1" ht="30" x14ac:dyDescent="0.2">
      <c r="A15" s="57"/>
      <c r="B15" s="67" t="s">
        <v>1237</v>
      </c>
      <c r="C15" s="229"/>
      <c r="D15" s="316">
        <v>7283</v>
      </c>
      <c r="E15" s="229"/>
      <c r="F15" s="305" t="s">
        <v>1238</v>
      </c>
      <c r="G15" s="27"/>
      <c r="H15" s="305" t="s">
        <v>1238</v>
      </c>
      <c r="I15" s="27"/>
      <c r="J15" s="488"/>
      <c r="K15" s="27"/>
      <c r="L15" s="357"/>
      <c r="M15" s="27"/>
      <c r="N15" s="227"/>
      <c r="O15" s="27"/>
      <c r="P15" s="227"/>
      <c r="Q15" s="27"/>
      <c r="R15" s="357"/>
      <c r="S15" s="27"/>
      <c r="T15" s="227"/>
      <c r="U15" s="27"/>
      <c r="V15" s="227"/>
      <c r="W15" s="27"/>
      <c r="X15" s="227"/>
      <c r="Y15" s="27"/>
    </row>
    <row r="16" spans="1:25" s="9" customFormat="1" ht="30" x14ac:dyDescent="0.2">
      <c r="A16" s="57"/>
      <c r="B16" s="67" t="s">
        <v>1239</v>
      </c>
      <c r="C16" s="229"/>
      <c r="D16" s="316">
        <v>668</v>
      </c>
      <c r="E16" s="229"/>
      <c r="F16" s="305" t="s">
        <v>1238</v>
      </c>
      <c r="G16" s="27"/>
      <c r="H16" s="305" t="s">
        <v>1238</v>
      </c>
      <c r="I16" s="27"/>
      <c r="J16" s="488"/>
      <c r="K16" s="27"/>
      <c r="L16" s="357"/>
      <c r="M16" s="27"/>
      <c r="N16" s="227"/>
      <c r="O16" s="27"/>
      <c r="P16" s="227"/>
      <c r="Q16" s="27"/>
      <c r="R16" s="357"/>
      <c r="S16" s="27"/>
      <c r="T16" s="227"/>
      <c r="U16" s="27"/>
      <c r="V16" s="227"/>
      <c r="W16" s="27"/>
      <c r="X16" s="227"/>
      <c r="Y16" s="27"/>
    </row>
    <row r="17" spans="1:25" s="9" customFormat="1" ht="30" x14ac:dyDescent="0.2">
      <c r="A17" s="57"/>
      <c r="B17" s="67" t="s">
        <v>1240</v>
      </c>
      <c r="C17" s="229"/>
      <c r="D17" s="316">
        <v>7951</v>
      </c>
      <c r="E17" s="229"/>
      <c r="F17" s="305" t="s">
        <v>1238</v>
      </c>
      <c r="G17" s="27"/>
      <c r="H17" s="305" t="s">
        <v>1238</v>
      </c>
      <c r="I17" s="27"/>
      <c r="J17" s="488"/>
      <c r="K17" s="27"/>
      <c r="L17" s="357"/>
      <c r="M17" s="27"/>
      <c r="N17" s="227"/>
      <c r="O17" s="27"/>
      <c r="P17" s="227"/>
      <c r="Q17" s="27"/>
      <c r="R17" s="357"/>
      <c r="S17" s="27"/>
      <c r="T17" s="227"/>
      <c r="U17" s="27"/>
      <c r="V17" s="227"/>
      <c r="W17" s="27"/>
      <c r="X17" s="227"/>
      <c r="Y17" s="27"/>
    </row>
    <row r="18" spans="1:25" s="9" customFormat="1" ht="30" x14ac:dyDescent="0.2">
      <c r="A18" s="57"/>
      <c r="B18" s="67" t="s">
        <v>1241</v>
      </c>
      <c r="C18" s="229"/>
      <c r="D18" s="316">
        <v>4255475</v>
      </c>
      <c r="E18" s="229"/>
      <c r="F18" s="305" t="s">
        <v>1238</v>
      </c>
      <c r="G18" s="27"/>
      <c r="H18" s="305" t="s">
        <v>1238</v>
      </c>
      <c r="I18" s="27"/>
      <c r="J18" s="488"/>
      <c r="K18" s="27"/>
      <c r="L18" s="357"/>
      <c r="M18" s="27"/>
      <c r="N18" s="227"/>
      <c r="O18" s="27"/>
      <c r="P18" s="227"/>
      <c r="Q18" s="27"/>
      <c r="R18" s="357"/>
      <c r="S18" s="27"/>
      <c r="T18" s="227"/>
      <c r="U18" s="27"/>
      <c r="V18" s="227"/>
      <c r="W18" s="27"/>
      <c r="X18" s="227"/>
      <c r="Y18" s="27"/>
    </row>
    <row r="19" spans="1:25" s="9" customFormat="1" ht="30" x14ac:dyDescent="0.2">
      <c r="A19" s="57"/>
      <c r="B19" s="403" t="s">
        <v>1242</v>
      </c>
      <c r="C19" s="229"/>
      <c r="D19" s="10" t="s">
        <v>856</v>
      </c>
      <c r="E19" s="229"/>
      <c r="F19" s="10" t="s">
        <v>866</v>
      </c>
      <c r="G19" s="27"/>
      <c r="H19" s="10" t="s">
        <v>866</v>
      </c>
      <c r="I19" s="27"/>
      <c r="J19" s="488"/>
      <c r="K19" s="27"/>
      <c r="L19" s="357"/>
      <c r="M19" s="27"/>
      <c r="N19" s="227"/>
      <c r="O19" s="27"/>
      <c r="P19" s="227"/>
      <c r="Q19" s="27"/>
      <c r="R19" s="357"/>
      <c r="S19" s="27"/>
      <c r="T19" s="227"/>
      <c r="U19" s="27"/>
      <c r="V19" s="227"/>
      <c r="W19" s="27"/>
      <c r="X19" s="227"/>
      <c r="Y19" s="27"/>
    </row>
    <row r="20" spans="1:25" s="9" customFormat="1" ht="30" x14ac:dyDescent="0.2">
      <c r="A20" s="57"/>
      <c r="B20" s="403" t="s">
        <v>1243</v>
      </c>
      <c r="C20" s="229"/>
      <c r="D20" s="10" t="s">
        <v>856</v>
      </c>
      <c r="E20" s="229"/>
      <c r="F20" s="10" t="s">
        <v>866</v>
      </c>
      <c r="G20" s="27"/>
      <c r="H20" s="10" t="s">
        <v>866</v>
      </c>
      <c r="I20" s="27"/>
      <c r="J20" s="488"/>
      <c r="K20" s="27"/>
      <c r="L20" s="357"/>
      <c r="M20" s="27"/>
      <c r="N20" s="227"/>
      <c r="O20" s="27"/>
      <c r="P20" s="227"/>
      <c r="Q20" s="27"/>
      <c r="R20" s="357"/>
      <c r="S20" s="27"/>
      <c r="T20" s="227"/>
      <c r="U20" s="27"/>
      <c r="V20" s="227"/>
      <c r="W20" s="27"/>
      <c r="X20" s="227"/>
      <c r="Y20" s="27"/>
    </row>
    <row r="21" spans="1:25" s="9" customFormat="1" ht="105" x14ac:dyDescent="0.2">
      <c r="A21" s="57"/>
      <c r="B21" s="54" t="s">
        <v>1244</v>
      </c>
      <c r="C21" s="229"/>
      <c r="D21" s="10" t="s">
        <v>158</v>
      </c>
      <c r="E21" s="229"/>
      <c r="F21" s="10" t="str">
        <f>IF(D21=[2]Lists!$K$4,"&lt; Input URL to data source &gt;",IF(D21=[2]Lists!$K$5,"&lt; Reference section in EITI Report or URL &gt;",IF(D21=[2]Lists!$K$6,"&lt; Reference evidence of non-applicability &gt;","")))</f>
        <v/>
      </c>
      <c r="G21" s="25"/>
      <c r="H21" s="10" t="s">
        <v>1245</v>
      </c>
      <c r="I21" s="25"/>
      <c r="J21" s="489"/>
      <c r="K21" s="25"/>
      <c r="L21" s="357" t="s">
        <v>1246</v>
      </c>
      <c r="M21" s="25"/>
      <c r="N21" s="227"/>
      <c r="O21" s="25"/>
      <c r="P21" s="227"/>
      <c r="Q21" s="25"/>
      <c r="R21" s="357"/>
      <c r="S21" s="25"/>
      <c r="T21" s="227"/>
      <c r="U21" s="25"/>
      <c r="V21" s="227"/>
      <c r="W21" s="25"/>
      <c r="X21" s="227"/>
      <c r="Y21" s="25"/>
    </row>
    <row r="22" spans="1:25" s="11" customFormat="1" x14ac:dyDescent="0.2">
      <c r="A22" s="73"/>
      <c r="B22" s="68"/>
      <c r="L22" s="68"/>
      <c r="R22" s="68"/>
    </row>
  </sheetData>
  <mergeCells count="1">
    <mergeCell ref="J7:J21"/>
  </mergeCells>
  <dataValidations count="12">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femme" prompt="Représente la part de femmes employés dans le secteur extractif, en chiffres absolus._x000a__x000a__x000a_Veuillez entrer uniquement les chiffres dans cette cellule. Ajoutez des " sqref="D16" xr:uid="{00000000-0002-0000-1C00-000000000000}">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homme" prompt="Représente la part d'hommes employés dans le secteur extractif, en chiffres absolus._x000a__x000a__x000a_Veuillez entrer uniquement les chiffres dans cette cellule. Ajoutez des " sqref="D15" xr:uid="{00000000-0002-0000-1C00-000001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Total des exportations" prompt="Il s'agit des exportations totales pour l'année en question, y compris les revenus provenant de secteurs non extractifs._x000a__x000a_Veuillez entrer uniquement l" sqref="D14" xr:uid="{00000000-0002-0000-1C00-000002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tous sec" prompt="Cela se rapporte au total des revenus gouvernementaux de l'année concernée, y compris les revenus tirés des secteurs non extractifs._x000a__x000a_Entrer uniquemen" sqref="D12" xr:uid="{00000000-0002-0000-1C00-000003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Revenus du Gouvernement -extract" prompt="Cela se rapporte aux revenus gouvernementaux provenant du secteur extractif, y compris les revenus non rapprochés._x000a__x000a_Veuillez entrer uniquement les chi" sqref="D11" xr:uid="{00000000-0002-0000-1C00-000004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Produit Intérieur Brut" prompt="Cela se rapporte au produit intérieur brut, en USD courants ou en devise locale._x000a__x000a_Veuillez ne saisir que des chiffres dans cette cellule. Si d'autres " sqref="D10" xr:uid="{00000000-0002-0000-1C00-000005000000}">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Valeur ajoutée brute -Industries" prompt="La valeur ajoutée brute fait référence au nombre absolu représentant la part du secteur extractif dans le PIB._x000a__x000a_Veuillez entrer uniquement les chiffre" sqref="D8:D9" xr:uid="{00000000-0002-0000-1C00-000006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Exportations -secteur extractif-" prompt="Cela se rapporte à la part du secteur extractif dans les exportations totales d'un pays, en chiffres absolus._x000a__x000a_Veuillez entrer uniquement les chiffres" sqref="D13" xr:uid="{00000000-0002-0000-1C00-000007000000}">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chiffres absolus._x000a__x000a__x000a_Veuillez entrer uniquement les chiffres dans cette cellule. Ajoutez des " sqref="D17" xr:uid="{00000000-0002-0000-1C00-000008000000}">
      <formula1>2</formula1>
    </dataValidation>
    <dataValidation type="decimal" errorStyle="warning" operator="greaterThan" allowBlank="1" showInputMessage="1" showErrorMessage="1" errorTitle="Valeur non-numérique détectée" error="Veuillez saisir uniquement des chiffres dans cette cellule. _x000a__x000a_Si des informations supplémentaires sont appropriées, veuillez les inclure dans les colonnes appropriées à droite." promptTitle="Emploi -tous secteurs-" prompt="Représente, en chiffres absolus, le total des emplois dans le pays." sqref="D18" xr:uid="{00000000-0002-0000-1C00-000009000000}">
      <formula1>2</formula1>
    </dataValidation>
    <dataValidation type="decimal" errorStyle="warning" operator="greaterThan" allowBlank="1" showInputMessage="1" showErrorMessage="1" errorTitle="Valeur non-numérique détectée" error="Veuillez saisir uniquement des chiffres dans cette cellule. Si des informations supplémentaires sont appropriées, veuillez les inclure dans les colonnes appropriées à droite." promptTitle="Emploi -secteur extractif-" prompt="Représente la part du secteur extractif dans l'emploi, en pourcentage_x000a__x000a__x000a_Veuillez entrer uniquement les chiffres dans cette cellule." sqref="F15:F18 H15:H18" xr:uid="{00000000-0002-0000-1C00-00000A000000}">
      <formula1>0</formula1>
    </dataValidation>
    <dataValidation type="list" operator="equal" showInputMessage="1" showErrorMessage="1" errorTitle="Saisie erronée" error="Entrée non-valide" promptTitle="Veuillez indiquer la devise" prompt="Saisissez les 3 lettres du code-devise de l’ISO." sqref="F9 H9" xr:uid="{00000000-0002-0000-1C00-00000B000000}">
      <formula1>Currency_code_list</formula1>
    </dataValidation>
  </dataValidations>
  <hyperlinks>
    <hyperlink ref="B8" r:id="rId1" display="Produit intérieur brut – SNC 2008 C. Exploitation minière et de carrières, y compris le pétrole et le gaz" xr:uid="{00000000-0004-0000-1C00-000000000000}"/>
    <hyperlink ref="P9" r:id="rId2" xr:uid="{00000000-0004-0000-1C00-000001000000}"/>
  </hyperlinks>
  <pageMargins left="0.7" right="0.7" top="0.75" bottom="0.75" header="0.3" footer="0.3"/>
  <pageSetup paperSize="8" orientation="landscape" r:id="rId3"/>
  <extLst>
    <ext xmlns:x14="http://schemas.microsoft.com/office/spreadsheetml/2009/9/main" uri="{CCE6A557-97BC-4b89-ADB6-D9C93CAAB3DF}">
      <x14:dataValidations xmlns:xm="http://schemas.microsoft.com/office/excel/2006/main" count="1">
        <x14:dataValidation type="list" operator="equal" showInputMessage="1" showErrorMessage="1" errorTitle="Saisie erronée" error="Entrée non-valide" promptTitle="Veuillez indiquer la devise" prompt="Saisissez les 3 lettres du code-devise de l’ISO." xr:uid="{00000000-0002-0000-1C00-00000C000000}">
          <x14:formula1>
            <xm:f>'https://extractives.sharepoint.com/Users/alexgordy/Downloads/[en_eiti_summary_data_template_2.0_1 (1).xlsx]Listes'!#REF!</xm:f>
          </x14:formula1>
          <xm:sqref>F10:F14 F8 H10:H14 H8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X13"/>
  <sheetViews>
    <sheetView topLeftCell="A7" zoomScale="25" zoomScaleNormal="25" workbookViewId="0">
      <selection activeCell="B12" sqref="B12"/>
    </sheetView>
  </sheetViews>
  <sheetFormatPr baseColWidth="10" defaultColWidth="10.5" defaultRowHeight="16" x14ac:dyDescent="0.2"/>
  <cols>
    <col min="1" max="1" width="14.33203125" customWidth="1"/>
    <col min="2" max="2" width="42.33203125" customWidth="1"/>
    <col min="3" max="3" width="3" customWidth="1"/>
    <col min="4" max="4" width="24" customWidth="1"/>
    <col min="5" max="5" width="3" customWidth="1"/>
    <col min="6" max="6" width="22.33203125" customWidth="1"/>
    <col min="7" max="7" width="3" customWidth="1"/>
    <col min="8" max="8" width="22.332031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 min="20" max="20" width="39.5" customWidth="1"/>
    <col min="21" max="21" width="3" customWidth="1"/>
    <col min="22" max="22" width="39.5" customWidth="1"/>
    <col min="23" max="23" width="3" customWidth="1"/>
    <col min="24" max="24" width="39.5" customWidth="1"/>
  </cols>
  <sheetData>
    <row r="1" spans="1:24" ht="25" x14ac:dyDescent="0.25">
      <c r="A1" s="216" t="s">
        <v>1247</v>
      </c>
    </row>
    <row r="3" spans="1:24" s="26" customFormat="1" ht="342" x14ac:dyDescent="0.2">
      <c r="A3" s="410" t="s">
        <v>1248</v>
      </c>
      <c r="B3" s="43" t="s">
        <v>1249</v>
      </c>
      <c r="D3" s="10" t="s">
        <v>1148</v>
      </c>
      <c r="F3" s="44"/>
      <c r="H3" s="44"/>
      <c r="J3" s="226"/>
      <c r="L3" s="227"/>
      <c r="N3" s="227"/>
      <c r="P3" s="227"/>
      <c r="R3" s="357" t="s">
        <v>1308</v>
      </c>
      <c r="T3" s="227"/>
      <c r="V3" s="227"/>
      <c r="X3" s="227"/>
    </row>
    <row r="4" spans="1:24" s="25" customFormat="1" ht="18" x14ac:dyDescent="0.2">
      <c r="A4" s="42"/>
      <c r="B4" s="34"/>
      <c r="D4" s="34"/>
      <c r="F4" s="34"/>
      <c r="H4" s="34"/>
      <c r="J4" s="35"/>
      <c r="L4" s="35"/>
    </row>
    <row r="5" spans="1:24" s="39" customFormat="1" ht="114" x14ac:dyDescent="0.2">
      <c r="A5" s="37"/>
      <c r="B5" s="38" t="s">
        <v>118</v>
      </c>
      <c r="D5" s="76" t="s">
        <v>119</v>
      </c>
      <c r="E5" s="32"/>
      <c r="F5" s="76" t="s">
        <v>120</v>
      </c>
      <c r="G5" s="32"/>
      <c r="H5" s="76" t="s">
        <v>121</v>
      </c>
      <c r="J5" s="33" t="s">
        <v>122</v>
      </c>
      <c r="K5" s="32"/>
      <c r="L5" s="33" t="s">
        <v>123</v>
      </c>
      <c r="M5" s="32"/>
      <c r="N5" s="33" t="s">
        <v>124</v>
      </c>
      <c r="O5" s="32"/>
      <c r="P5" s="33" t="s">
        <v>125</v>
      </c>
      <c r="Q5" s="32"/>
      <c r="R5" s="33" t="s">
        <v>126</v>
      </c>
      <c r="S5" s="32"/>
      <c r="T5" s="33" t="s">
        <v>127</v>
      </c>
      <c r="U5" s="32"/>
      <c r="V5" s="33" t="s">
        <v>128</v>
      </c>
      <c r="W5" s="32"/>
      <c r="X5" s="33" t="s">
        <v>129</v>
      </c>
    </row>
    <row r="6" spans="1:24" s="25" customFormat="1" ht="18" x14ac:dyDescent="0.2">
      <c r="A6" s="42"/>
      <c r="B6" s="34"/>
      <c r="D6" s="34"/>
      <c r="F6" s="34"/>
      <c r="H6" s="34"/>
      <c r="J6" s="35"/>
      <c r="L6" s="35"/>
      <c r="N6" s="35"/>
      <c r="P6" s="35"/>
      <c r="R6" s="35"/>
      <c r="T6" s="35"/>
      <c r="V6" s="35"/>
      <c r="X6" s="35"/>
    </row>
    <row r="7" spans="1:24" s="26" customFormat="1" ht="30" x14ac:dyDescent="0.2">
      <c r="A7" s="410" t="s">
        <v>180</v>
      </c>
      <c r="B7" s="43" t="s">
        <v>1250</v>
      </c>
      <c r="D7" s="10" t="s">
        <v>62</v>
      </c>
      <c r="F7" s="44"/>
      <c r="H7" s="44"/>
      <c r="J7" s="226"/>
      <c r="L7" s="227"/>
      <c r="M7" s="25"/>
      <c r="N7" s="227"/>
      <c r="O7" s="25"/>
      <c r="P7" s="227"/>
      <c r="Q7" s="25"/>
      <c r="R7" s="227"/>
      <c r="T7" s="227"/>
      <c r="V7" s="227"/>
      <c r="X7" s="227"/>
    </row>
    <row r="8" spans="1:24" s="25" customFormat="1" ht="18" x14ac:dyDescent="0.2">
      <c r="A8" s="42"/>
      <c r="B8" s="34"/>
      <c r="D8" s="34"/>
      <c r="F8" s="34"/>
      <c r="H8" s="34"/>
      <c r="J8" s="35"/>
      <c r="L8" s="35"/>
      <c r="N8" s="35"/>
      <c r="P8" s="35"/>
      <c r="R8" s="35"/>
      <c r="T8" s="35"/>
      <c r="V8" s="35"/>
      <c r="X8" s="35"/>
    </row>
    <row r="9" spans="1:24" s="9" customFormat="1" ht="18" x14ac:dyDescent="0.2">
      <c r="A9" s="228"/>
      <c r="B9" s="52" t="s">
        <v>131</v>
      </c>
      <c r="C9" s="229"/>
      <c r="D9" s="20"/>
      <c r="E9" s="229"/>
      <c r="F9" s="20"/>
      <c r="G9" s="25"/>
      <c r="H9" s="20"/>
      <c r="I9" s="25"/>
      <c r="J9" s="229"/>
      <c r="K9" s="25"/>
      <c r="L9" s="229"/>
      <c r="M9" s="25"/>
      <c r="N9" s="229"/>
      <c r="O9" s="25"/>
      <c r="P9" s="229"/>
      <c r="Q9" s="25"/>
      <c r="R9" s="229"/>
      <c r="S9" s="25"/>
      <c r="T9" s="229"/>
      <c r="U9" s="25"/>
      <c r="V9" s="229"/>
      <c r="W9" s="25"/>
      <c r="X9" s="229"/>
    </row>
    <row r="10" spans="1:24" s="9" customFormat="1" ht="314" x14ac:dyDescent="0.2">
      <c r="A10" s="228"/>
      <c r="B10" s="18" t="s">
        <v>1251</v>
      </c>
      <c r="C10" s="229"/>
      <c r="D10" s="10" t="s">
        <v>287</v>
      </c>
      <c r="E10" s="229"/>
      <c r="F10" s="351" t="s">
        <v>1252</v>
      </c>
      <c r="G10" s="26"/>
      <c r="H10" s="10" t="s">
        <v>1253</v>
      </c>
      <c r="I10" s="26"/>
      <c r="J10" s="487"/>
      <c r="K10" s="26"/>
      <c r="L10" s="227"/>
      <c r="M10" s="26"/>
      <c r="N10" s="227"/>
      <c r="O10" s="26"/>
      <c r="P10" s="227"/>
      <c r="Q10" s="26"/>
      <c r="R10" s="357" t="s">
        <v>1267</v>
      </c>
      <c r="S10" s="26"/>
      <c r="T10" s="227"/>
      <c r="U10" s="26"/>
      <c r="V10" s="227"/>
      <c r="W10" s="26"/>
      <c r="X10" s="227"/>
    </row>
    <row r="11" spans="1:24" s="9" customFormat="1" ht="180" x14ac:dyDescent="0.2">
      <c r="A11" s="228"/>
      <c r="B11" s="18" t="s">
        <v>1254</v>
      </c>
      <c r="C11" s="229"/>
      <c r="D11" s="10" t="s">
        <v>287</v>
      </c>
      <c r="E11" s="229"/>
      <c r="F11" s="351" t="s">
        <v>1255</v>
      </c>
      <c r="G11" s="25"/>
      <c r="H11" s="10" t="s">
        <v>1253</v>
      </c>
      <c r="I11" s="25"/>
      <c r="J11" s="488"/>
      <c r="K11" s="25"/>
      <c r="L11" s="227"/>
      <c r="M11" s="25"/>
      <c r="N11" s="227"/>
      <c r="O11" s="25"/>
      <c r="P11" s="227"/>
      <c r="Q11" s="25"/>
      <c r="R11" s="357" t="s">
        <v>1295</v>
      </c>
      <c r="S11" s="25"/>
      <c r="T11" s="357"/>
      <c r="U11" s="25"/>
      <c r="V11" s="227"/>
      <c r="W11" s="25"/>
      <c r="X11" s="227"/>
    </row>
    <row r="12" spans="1:24" s="9" customFormat="1" ht="120" x14ac:dyDescent="0.2">
      <c r="A12" s="228"/>
      <c r="B12" s="18" t="s">
        <v>1256</v>
      </c>
      <c r="C12" s="229"/>
      <c r="D12" s="10" t="s">
        <v>287</v>
      </c>
      <c r="E12" s="229"/>
      <c r="F12" s="353" t="s">
        <v>1257</v>
      </c>
      <c r="G12" s="26"/>
      <c r="H12" s="10" t="s">
        <v>1253</v>
      </c>
      <c r="I12" s="26"/>
      <c r="J12" s="489"/>
      <c r="K12" s="26"/>
      <c r="L12" s="227"/>
      <c r="M12" s="26"/>
      <c r="N12" s="227"/>
      <c r="O12" s="26"/>
      <c r="P12" s="227"/>
      <c r="Q12" s="26"/>
      <c r="R12" s="357" t="s">
        <v>1268</v>
      </c>
      <c r="S12" s="26"/>
      <c r="T12" s="357" t="s">
        <v>1269</v>
      </c>
      <c r="U12" s="26"/>
      <c r="V12" s="227"/>
      <c r="W12" s="26"/>
      <c r="X12" s="227"/>
    </row>
    <row r="13" spans="1:24" s="11" customFormat="1" x14ac:dyDescent="0.2">
      <c r="A13" s="47"/>
    </row>
  </sheetData>
  <mergeCells count="1">
    <mergeCell ref="J10:J12"/>
  </mergeCells>
  <hyperlinks>
    <hyperlink ref="F12" r:id="rId1" xr:uid="{00000000-0004-0000-1D00-000000000000}"/>
    <hyperlink ref="F10" r:id="rId2" xr:uid="{00000000-0004-0000-1D00-000001000000}"/>
    <hyperlink ref="F11" r:id="rId3" xr:uid="{00000000-0004-0000-1D00-000002000000}"/>
  </hyperlinks>
  <pageMargins left="0.7" right="0.7" top="0.75" bottom="0.75" header="0.3" footer="0.3"/>
  <pageSetup paperSize="8"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Y34"/>
  <sheetViews>
    <sheetView topLeftCell="N13" zoomScaleNormal="100" workbookViewId="0">
      <selection activeCell="R15" sqref="R15"/>
    </sheetView>
  </sheetViews>
  <sheetFormatPr baseColWidth="10" defaultColWidth="10.5" defaultRowHeight="16" x14ac:dyDescent="0.2"/>
  <cols>
    <col min="1" max="1" width="13" style="31" customWidth="1"/>
    <col min="2" max="2" width="40" style="364" customWidth="1"/>
    <col min="3" max="3" width="3.5" customWidth="1"/>
    <col min="4" max="4" width="29" customWidth="1"/>
    <col min="5" max="5" width="3.5" customWidth="1"/>
    <col min="6" max="6" width="20.5" customWidth="1"/>
    <col min="7" max="7" width="3.5" customWidth="1"/>
    <col min="8" max="8" width="20.5" customWidth="1"/>
    <col min="9" max="9" width="3.5" customWidth="1"/>
    <col min="10" max="10" width="33.83203125" customWidth="1"/>
    <col min="11" max="11" width="3" hidden="1" customWidth="1"/>
    <col min="12" max="12" width="52.1640625" style="356" hidden="1" customWidth="1"/>
    <col min="13" max="13" width="3" customWidth="1"/>
    <col min="14" max="14" width="39.5" style="356" customWidth="1"/>
    <col min="15" max="15" width="3" customWidth="1"/>
    <col min="16" max="16" width="50" customWidth="1"/>
    <col min="17" max="17" width="3" customWidth="1"/>
    <col min="18" max="18" width="52"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7" t="s">
        <v>176</v>
      </c>
      <c r="B1" s="359"/>
    </row>
    <row r="3" spans="1:25" s="26" customFormat="1" ht="339" customHeight="1" x14ac:dyDescent="0.2">
      <c r="A3" s="410" t="s">
        <v>177</v>
      </c>
      <c r="B3" s="43" t="s">
        <v>178</v>
      </c>
      <c r="D3" s="401" t="s">
        <v>1327</v>
      </c>
      <c r="F3" s="44"/>
      <c r="H3" s="44"/>
      <c r="J3" s="385"/>
      <c r="L3" s="357" t="s">
        <v>179</v>
      </c>
      <c r="N3" s="357"/>
      <c r="P3" s="357"/>
      <c r="R3" s="357" t="s">
        <v>1326</v>
      </c>
      <c r="T3" s="357"/>
      <c r="V3" s="357"/>
      <c r="X3" s="227"/>
    </row>
    <row r="4" spans="1:25" s="25" customFormat="1" ht="18" x14ac:dyDescent="0.2">
      <c r="A4" s="56"/>
      <c r="B4" s="360"/>
      <c r="D4" s="34"/>
      <c r="F4" s="34"/>
      <c r="H4" s="34"/>
      <c r="J4" s="35"/>
      <c r="L4" s="367"/>
      <c r="N4" s="367"/>
      <c r="P4" s="35"/>
      <c r="R4" s="367"/>
      <c r="T4" s="367"/>
      <c r="V4" s="35"/>
      <c r="X4" s="35"/>
    </row>
    <row r="5" spans="1:25" s="277" customFormat="1" ht="102" x14ac:dyDescent="0.2">
      <c r="A5" s="279"/>
      <c r="B5" s="276" t="s">
        <v>118</v>
      </c>
      <c r="D5" s="276" t="s">
        <v>119</v>
      </c>
      <c r="F5" s="276" t="s">
        <v>120</v>
      </c>
      <c r="H5" s="276" t="s">
        <v>121</v>
      </c>
      <c r="I5" s="275"/>
      <c r="J5" s="278" t="s">
        <v>122</v>
      </c>
      <c r="L5" s="278" t="s">
        <v>123</v>
      </c>
      <c r="N5" s="278" t="s">
        <v>124</v>
      </c>
      <c r="P5" s="278" t="s">
        <v>125</v>
      </c>
      <c r="R5" s="278" t="s">
        <v>126</v>
      </c>
      <c r="T5" s="278" t="s">
        <v>127</v>
      </c>
      <c r="V5" s="278" t="s">
        <v>128</v>
      </c>
      <c r="X5" s="278" t="s">
        <v>129</v>
      </c>
    </row>
    <row r="6" spans="1:25" s="25" customFormat="1" ht="18" x14ac:dyDescent="0.2">
      <c r="A6" s="56"/>
      <c r="B6" s="360"/>
      <c r="D6" s="34"/>
      <c r="F6" s="34"/>
      <c r="H6" s="34"/>
      <c r="J6" s="35"/>
      <c r="L6" s="367"/>
      <c r="N6" s="367"/>
      <c r="P6" s="35"/>
      <c r="R6" s="367"/>
      <c r="T6" s="367"/>
      <c r="V6" s="35"/>
      <c r="X6" s="35"/>
    </row>
    <row r="7" spans="1:25" s="26" customFormat="1" ht="313" customHeight="1" x14ac:dyDescent="0.2">
      <c r="A7" s="410" t="s">
        <v>180</v>
      </c>
      <c r="B7" s="43" t="s">
        <v>181</v>
      </c>
      <c r="D7" s="10" t="s">
        <v>62</v>
      </c>
      <c r="F7" s="44"/>
      <c r="H7" s="44"/>
      <c r="J7" s="226"/>
      <c r="L7" s="357"/>
      <c r="N7" s="357"/>
      <c r="P7" s="404" t="s">
        <v>182</v>
      </c>
      <c r="R7" s="357"/>
      <c r="T7" s="357"/>
      <c r="V7" s="357"/>
      <c r="X7" s="357"/>
    </row>
    <row r="8" spans="1:25" s="25" customFormat="1" ht="18" x14ac:dyDescent="0.2">
      <c r="A8" s="56"/>
      <c r="B8" s="360"/>
      <c r="D8" s="34"/>
      <c r="F8" s="34"/>
      <c r="H8" s="34"/>
      <c r="J8" s="35"/>
      <c r="L8" s="367"/>
      <c r="N8" s="367"/>
      <c r="R8" s="367"/>
      <c r="T8" s="367"/>
    </row>
    <row r="9" spans="1:25" s="15" customFormat="1" ht="30" x14ac:dyDescent="0.2">
      <c r="A9" s="411" t="s">
        <v>130</v>
      </c>
      <c r="B9" s="20" t="s">
        <v>131</v>
      </c>
      <c r="C9" s="230"/>
      <c r="D9" s="20"/>
      <c r="E9" s="230"/>
      <c r="F9" s="20"/>
      <c r="G9" s="230"/>
      <c r="H9" s="20"/>
      <c r="I9" s="230"/>
      <c r="J9" s="230"/>
      <c r="K9" s="230"/>
      <c r="L9" s="357"/>
      <c r="M9" s="25"/>
      <c r="N9" s="357"/>
      <c r="O9" s="25"/>
      <c r="P9" s="227"/>
      <c r="Q9" s="25"/>
      <c r="R9" s="357"/>
      <c r="S9" s="25"/>
      <c r="T9" s="357"/>
      <c r="U9" s="25"/>
      <c r="V9" s="227"/>
      <c r="W9" s="25"/>
      <c r="X9" s="227"/>
      <c r="Y9" s="230"/>
    </row>
    <row r="10" spans="1:25" s="15" customFormat="1" ht="60" x14ac:dyDescent="0.2">
      <c r="A10" s="411"/>
      <c r="B10" s="77" t="s">
        <v>183</v>
      </c>
      <c r="C10" s="230"/>
      <c r="D10" s="10">
        <v>97</v>
      </c>
      <c r="E10" s="230"/>
      <c r="F10" s="10"/>
      <c r="G10" s="230"/>
      <c r="H10" s="10" t="s">
        <v>184</v>
      </c>
      <c r="I10" s="230"/>
      <c r="J10" s="436"/>
      <c r="K10" s="25"/>
      <c r="L10" s="357" t="s">
        <v>185</v>
      </c>
      <c r="M10" s="25"/>
      <c r="N10" s="357"/>
      <c r="O10" s="25"/>
      <c r="P10" s="227"/>
      <c r="Q10" s="25"/>
      <c r="R10" s="357" t="s">
        <v>186</v>
      </c>
      <c r="S10" s="25"/>
      <c r="T10" s="357"/>
      <c r="U10" s="25"/>
      <c r="V10" s="227"/>
      <c r="W10" s="25"/>
      <c r="X10" s="227"/>
      <c r="Y10" s="25"/>
    </row>
    <row r="11" spans="1:25" s="15" customFormat="1" ht="45" x14ac:dyDescent="0.2">
      <c r="A11" s="412"/>
      <c r="B11" s="20" t="s">
        <v>187</v>
      </c>
      <c r="C11" s="230"/>
      <c r="D11" s="10" t="s">
        <v>133</v>
      </c>
      <c r="E11" s="230"/>
      <c r="F11" s="304" t="s">
        <v>142</v>
      </c>
      <c r="G11" s="230"/>
      <c r="H11" s="305" t="s">
        <v>188</v>
      </c>
      <c r="I11" s="230"/>
      <c r="J11" s="365"/>
      <c r="K11" s="26"/>
      <c r="L11" s="357" t="s">
        <v>189</v>
      </c>
      <c r="M11" s="26"/>
      <c r="N11" s="357"/>
      <c r="O11" s="26"/>
      <c r="P11" s="227"/>
      <c r="Q11" s="26"/>
      <c r="R11" s="357" t="s">
        <v>189</v>
      </c>
      <c r="S11" s="26"/>
      <c r="T11" s="357"/>
      <c r="U11" s="26"/>
      <c r="V11" s="227"/>
      <c r="W11" s="26"/>
      <c r="X11" s="227"/>
      <c r="Y11" s="26"/>
    </row>
    <row r="12" spans="1:25" s="15" customFormat="1" ht="120" customHeight="1" x14ac:dyDescent="0.2">
      <c r="A12" s="412"/>
      <c r="B12" s="20" t="s">
        <v>190</v>
      </c>
      <c r="C12" s="230"/>
      <c r="D12" s="10" t="s">
        <v>191</v>
      </c>
      <c r="E12" s="230"/>
      <c r="F12" s="304" t="s">
        <v>192</v>
      </c>
      <c r="G12" s="230"/>
      <c r="H12" s="305" t="s">
        <v>193</v>
      </c>
      <c r="I12" s="230"/>
      <c r="J12" s="365"/>
      <c r="K12" s="25"/>
      <c r="L12" s="357" t="s">
        <v>194</v>
      </c>
      <c r="M12" s="25"/>
      <c r="N12" s="357"/>
      <c r="O12" s="25"/>
      <c r="P12" s="387" t="s">
        <v>195</v>
      </c>
      <c r="Q12" s="25"/>
      <c r="R12" s="357" t="s">
        <v>196</v>
      </c>
      <c r="S12" s="25"/>
      <c r="T12" s="357"/>
      <c r="U12" s="25"/>
      <c r="V12" s="387"/>
      <c r="W12" s="25"/>
      <c r="X12" s="227"/>
      <c r="Y12" s="25"/>
    </row>
    <row r="13" spans="1:25" s="15" customFormat="1" ht="154" customHeight="1" x14ac:dyDescent="0.2">
      <c r="A13" s="412"/>
      <c r="B13" s="20"/>
      <c r="C13" s="230"/>
      <c r="D13" s="10"/>
      <c r="E13" s="230"/>
      <c r="F13" s="83"/>
      <c r="G13" s="230"/>
      <c r="H13" s="354" t="s">
        <v>197</v>
      </c>
      <c r="I13" s="230"/>
      <c r="J13" s="365"/>
      <c r="K13" s="25"/>
      <c r="L13" s="357" t="s">
        <v>198</v>
      </c>
      <c r="M13" s="25"/>
      <c r="N13" s="357" t="s">
        <v>199</v>
      </c>
      <c r="O13" s="25"/>
      <c r="P13" s="227"/>
      <c r="Q13" s="25"/>
      <c r="R13" s="397" t="s">
        <v>200</v>
      </c>
      <c r="S13" s="25"/>
      <c r="T13" s="357"/>
      <c r="U13" s="25"/>
      <c r="V13" s="227"/>
      <c r="W13" s="25"/>
      <c r="X13" s="227"/>
      <c r="Y13" s="25"/>
    </row>
    <row r="14" spans="1:25" s="15" customFormat="1" ht="314" x14ac:dyDescent="0.2">
      <c r="A14" s="412"/>
      <c r="B14" s="77" t="s">
        <v>201</v>
      </c>
      <c r="C14" s="230"/>
      <c r="D14" s="10" t="s">
        <v>191</v>
      </c>
      <c r="E14" s="230"/>
      <c r="F14" s="83" t="s">
        <v>74</v>
      </c>
      <c r="G14" s="230"/>
      <c r="H14" s="305" t="s">
        <v>202</v>
      </c>
      <c r="I14" s="230"/>
      <c r="J14" s="365"/>
      <c r="K14" s="230"/>
      <c r="L14" s="357" t="s">
        <v>203</v>
      </c>
      <c r="M14" s="230"/>
      <c r="N14" s="357" t="s">
        <v>204</v>
      </c>
      <c r="O14" s="230"/>
      <c r="P14" s="357" t="s">
        <v>205</v>
      </c>
      <c r="Q14" s="230"/>
      <c r="R14" s="357" t="s">
        <v>1328</v>
      </c>
      <c r="S14" s="230"/>
      <c r="T14" s="357"/>
      <c r="U14" s="230"/>
      <c r="V14" s="357"/>
      <c r="W14" s="230"/>
      <c r="X14" s="227"/>
      <c r="Y14" s="230"/>
    </row>
    <row r="15" spans="1:25" s="15" customFormat="1" ht="60" x14ac:dyDescent="0.2">
      <c r="A15" s="412"/>
      <c r="B15" s="282" t="s">
        <v>206</v>
      </c>
      <c r="C15" s="230"/>
      <c r="D15" s="10">
        <v>1</v>
      </c>
      <c r="E15" s="230"/>
      <c r="F15" s="83" t="s">
        <v>74</v>
      </c>
      <c r="G15" s="230"/>
      <c r="H15" s="305" t="s">
        <v>207</v>
      </c>
      <c r="I15" s="230"/>
      <c r="J15" s="365"/>
      <c r="K15" s="230"/>
      <c r="L15" s="357" t="s">
        <v>208</v>
      </c>
      <c r="M15" s="230"/>
      <c r="N15" s="357"/>
      <c r="O15" s="230"/>
      <c r="P15" s="227"/>
      <c r="Q15" s="230"/>
      <c r="R15" s="357" t="s">
        <v>209</v>
      </c>
      <c r="S15" s="230"/>
      <c r="T15" s="357"/>
      <c r="U15" s="230"/>
      <c r="V15" s="227"/>
      <c r="W15" s="230"/>
      <c r="X15" s="227"/>
      <c r="Y15" s="230"/>
    </row>
    <row r="16" spans="1:25" s="15" customFormat="1" ht="60" x14ac:dyDescent="0.2">
      <c r="A16" s="412"/>
      <c r="B16" s="77" t="s">
        <v>210</v>
      </c>
      <c r="C16" s="230"/>
      <c r="D16" s="10" t="s">
        <v>191</v>
      </c>
      <c r="E16" s="230"/>
      <c r="F16" s="83" t="s">
        <v>74</v>
      </c>
      <c r="G16" s="230"/>
      <c r="H16" s="83" t="s">
        <v>184</v>
      </c>
      <c r="I16" s="230"/>
      <c r="J16" s="365"/>
      <c r="K16" s="230"/>
      <c r="L16" s="357" t="s">
        <v>208</v>
      </c>
      <c r="M16" s="230"/>
      <c r="N16" s="357"/>
      <c r="O16" s="230"/>
      <c r="P16" s="227"/>
      <c r="Q16" s="230"/>
      <c r="R16" s="357" t="s">
        <v>209</v>
      </c>
      <c r="S16" s="230"/>
      <c r="T16" s="357"/>
      <c r="U16" s="230"/>
      <c r="V16" s="227"/>
      <c r="W16" s="230"/>
      <c r="X16" s="227"/>
      <c r="Y16" s="230"/>
    </row>
    <row r="17" spans="1:25" s="15" customFormat="1" ht="30" x14ac:dyDescent="0.2">
      <c r="A17" s="412"/>
      <c r="B17" s="20" t="s">
        <v>211</v>
      </c>
      <c r="C17" s="230"/>
      <c r="D17" s="10" t="s">
        <v>191</v>
      </c>
      <c r="E17" s="230"/>
      <c r="F17" s="83" t="s">
        <v>74</v>
      </c>
      <c r="G17" s="230"/>
      <c r="H17" s="305" t="s">
        <v>212</v>
      </c>
      <c r="I17" s="230"/>
      <c r="J17" s="365"/>
      <c r="K17" s="27"/>
      <c r="L17" s="357" t="s">
        <v>213</v>
      </c>
      <c r="M17" s="27"/>
      <c r="N17" s="357"/>
      <c r="O17" s="27"/>
      <c r="P17" s="227"/>
      <c r="Q17" s="27"/>
      <c r="R17" s="357" t="s">
        <v>213</v>
      </c>
      <c r="S17" s="27"/>
      <c r="T17" s="357"/>
      <c r="U17" s="27"/>
      <c r="V17" s="227"/>
      <c r="W17" s="27"/>
      <c r="X17" s="227"/>
      <c r="Y17" s="27"/>
    </row>
    <row r="18" spans="1:25" s="15" customFormat="1" ht="45" x14ac:dyDescent="0.2">
      <c r="A18" s="412"/>
      <c r="B18" s="20" t="s">
        <v>190</v>
      </c>
      <c r="C18" s="230"/>
      <c r="D18" s="10" t="s">
        <v>191</v>
      </c>
      <c r="E18" s="230"/>
      <c r="F18" s="83" t="s">
        <v>74</v>
      </c>
      <c r="G18" s="230"/>
      <c r="H18" s="305" t="s">
        <v>207</v>
      </c>
      <c r="I18" s="230"/>
      <c r="J18" s="365"/>
      <c r="K18" s="27"/>
      <c r="L18" s="357" t="s">
        <v>214</v>
      </c>
      <c r="M18" s="27"/>
      <c r="N18" s="357"/>
      <c r="O18" s="27"/>
      <c r="P18" s="227"/>
      <c r="Q18" s="27"/>
      <c r="R18" s="357" t="s">
        <v>214</v>
      </c>
      <c r="S18" s="27"/>
      <c r="T18" s="357"/>
      <c r="U18" s="27"/>
      <c r="V18" s="227"/>
      <c r="W18" s="27"/>
      <c r="X18" s="227"/>
      <c r="Y18" s="27"/>
    </row>
    <row r="19" spans="1:25" s="15" customFormat="1" ht="135" x14ac:dyDescent="0.2">
      <c r="A19" s="412"/>
      <c r="B19" s="77" t="s">
        <v>215</v>
      </c>
      <c r="C19" s="230"/>
      <c r="D19" s="10" t="s">
        <v>191</v>
      </c>
      <c r="E19" s="230"/>
      <c r="F19" s="83" t="s">
        <v>74</v>
      </c>
      <c r="G19" s="230"/>
      <c r="H19" s="305" t="s">
        <v>202</v>
      </c>
      <c r="I19" s="230"/>
      <c r="J19" s="365"/>
      <c r="K19" s="27"/>
      <c r="L19" s="357" t="s">
        <v>216</v>
      </c>
      <c r="M19" s="27"/>
      <c r="N19" s="357" t="s">
        <v>217</v>
      </c>
      <c r="O19" s="27"/>
      <c r="P19" s="357" t="s">
        <v>218</v>
      </c>
      <c r="Q19" s="27"/>
      <c r="R19" s="357" t="s">
        <v>219</v>
      </c>
      <c r="S19" s="27"/>
      <c r="T19" s="357"/>
      <c r="U19" s="27"/>
      <c r="V19" s="357"/>
      <c r="W19" s="27"/>
      <c r="X19" s="227"/>
      <c r="Y19" s="27"/>
    </row>
    <row r="20" spans="1:25" s="15" customFormat="1" ht="30" x14ac:dyDescent="0.2">
      <c r="A20" s="412"/>
      <c r="B20" s="20" t="s">
        <v>220</v>
      </c>
      <c r="C20" s="230"/>
      <c r="D20" s="10" t="s">
        <v>221</v>
      </c>
      <c r="E20" s="230"/>
      <c r="F20" s="83" t="s">
        <v>74</v>
      </c>
      <c r="G20" s="230"/>
      <c r="H20" s="83" t="s">
        <v>221</v>
      </c>
      <c r="I20" s="230"/>
      <c r="J20" s="366"/>
      <c r="K20" s="27"/>
      <c r="L20" s="357"/>
      <c r="M20" s="27"/>
      <c r="N20" s="357"/>
      <c r="O20" s="27"/>
      <c r="P20" s="227"/>
      <c r="Q20" s="27"/>
      <c r="R20" s="357" t="s">
        <v>222</v>
      </c>
      <c r="S20" s="27"/>
      <c r="T20" s="357"/>
      <c r="U20" s="27"/>
      <c r="V20" s="227"/>
      <c r="W20" s="27"/>
      <c r="X20" s="227"/>
      <c r="Y20" s="27"/>
    </row>
    <row r="21" spans="1:25" s="79" customFormat="1" ht="156" customHeight="1" x14ac:dyDescent="0.2">
      <c r="A21" s="78"/>
      <c r="B21" s="361" t="s">
        <v>223</v>
      </c>
      <c r="J21" s="368"/>
      <c r="K21" s="75"/>
      <c r="L21" s="357"/>
      <c r="M21" s="75"/>
      <c r="N21" s="357" t="s">
        <v>224</v>
      </c>
      <c r="O21" s="75"/>
      <c r="P21" s="227"/>
      <c r="Q21" s="75"/>
      <c r="R21" s="357"/>
      <c r="S21" s="75"/>
      <c r="T21" s="357" t="s">
        <v>224</v>
      </c>
      <c r="U21" s="75"/>
      <c r="V21" s="227"/>
      <c r="W21" s="75"/>
      <c r="X21" s="227"/>
      <c r="Y21" s="75"/>
    </row>
    <row r="22" spans="1:25" s="28" customFormat="1" ht="30" x14ac:dyDescent="0.2">
      <c r="A22" s="493" t="s">
        <v>157</v>
      </c>
      <c r="B22" s="20" t="s">
        <v>131</v>
      </c>
      <c r="C22" s="230"/>
      <c r="D22" s="20"/>
      <c r="E22" s="230"/>
      <c r="F22" s="20"/>
      <c r="G22" s="230"/>
      <c r="H22" s="20"/>
      <c r="I22" s="230"/>
      <c r="J22" s="437"/>
      <c r="K22" s="27"/>
      <c r="L22" s="357"/>
      <c r="M22" s="27"/>
      <c r="N22" s="357"/>
      <c r="O22" s="27"/>
      <c r="P22" s="227"/>
      <c r="Q22" s="27"/>
      <c r="R22" s="357"/>
      <c r="S22" s="27"/>
      <c r="T22" s="357"/>
      <c r="U22" s="27"/>
      <c r="V22" s="227"/>
      <c r="W22" s="27"/>
      <c r="X22" s="227"/>
      <c r="Y22" s="27"/>
    </row>
    <row r="23" spans="1:25" s="28" customFormat="1" ht="30" x14ac:dyDescent="0.2">
      <c r="A23" s="493"/>
      <c r="B23" s="77" t="s">
        <v>225</v>
      </c>
      <c r="C23" s="230"/>
      <c r="D23" s="10">
        <v>0</v>
      </c>
      <c r="E23" s="230"/>
      <c r="F23" s="10"/>
      <c r="G23" s="230"/>
      <c r="H23" s="10"/>
      <c r="I23" s="230"/>
      <c r="J23" s="437"/>
      <c r="K23" s="27"/>
      <c r="L23" s="357" t="s">
        <v>226</v>
      </c>
      <c r="M23" s="27"/>
      <c r="N23" s="357"/>
      <c r="O23" s="27"/>
      <c r="P23" s="227"/>
      <c r="Q23" s="27"/>
      <c r="R23" s="357" t="s">
        <v>226</v>
      </c>
      <c r="S23" s="27"/>
      <c r="T23" s="357"/>
      <c r="U23" s="27"/>
      <c r="V23" s="227"/>
      <c r="W23" s="27"/>
      <c r="X23" s="227"/>
      <c r="Y23" s="27"/>
    </row>
    <row r="24" spans="1:25" s="28" customFormat="1" ht="51" x14ac:dyDescent="0.2">
      <c r="A24" s="494"/>
      <c r="B24" s="20" t="s">
        <v>187</v>
      </c>
      <c r="C24" s="230"/>
      <c r="D24" s="10" t="s">
        <v>227</v>
      </c>
      <c r="E24" s="230"/>
      <c r="F24" s="304" t="s">
        <v>228</v>
      </c>
      <c r="G24" s="230"/>
      <c r="H24" s="305" t="s">
        <v>229</v>
      </c>
      <c r="I24" s="230"/>
      <c r="J24" s="437"/>
      <c r="K24" s="27"/>
      <c r="L24" s="357" t="s">
        <v>230</v>
      </c>
      <c r="M24" s="27"/>
      <c r="N24" s="357"/>
      <c r="O24" s="27"/>
      <c r="P24" s="227"/>
      <c r="Q24" s="27"/>
      <c r="R24" s="357" t="s">
        <v>230</v>
      </c>
      <c r="S24" s="27"/>
      <c r="T24" s="357"/>
      <c r="U24" s="27"/>
      <c r="V24" s="227"/>
      <c r="W24" s="27"/>
      <c r="X24" s="227"/>
      <c r="Y24" s="27"/>
    </row>
    <row r="25" spans="1:25" s="28" customFormat="1" ht="409.6" x14ac:dyDescent="0.2">
      <c r="A25" s="494"/>
      <c r="B25" s="20" t="s">
        <v>190</v>
      </c>
      <c r="C25" s="230"/>
      <c r="D25" s="10" t="s">
        <v>227</v>
      </c>
      <c r="E25" s="230"/>
      <c r="F25" s="304" t="s">
        <v>231</v>
      </c>
      <c r="G25" s="230"/>
      <c r="H25" s="305" t="s">
        <v>232</v>
      </c>
      <c r="I25" s="230"/>
      <c r="J25" s="437"/>
      <c r="K25" s="27"/>
      <c r="L25" s="357" t="s">
        <v>233</v>
      </c>
      <c r="M25" s="27"/>
      <c r="N25" s="357" t="s">
        <v>234</v>
      </c>
      <c r="O25" s="27"/>
      <c r="P25" s="357" t="s">
        <v>235</v>
      </c>
      <c r="Q25" s="27"/>
      <c r="R25" s="357" t="s">
        <v>236</v>
      </c>
      <c r="S25" s="27"/>
      <c r="T25" s="357"/>
      <c r="U25" s="27"/>
      <c r="V25" s="357"/>
      <c r="W25" s="27"/>
      <c r="X25" s="227"/>
      <c r="Y25" s="27"/>
    </row>
    <row r="26" spans="1:25" s="28" customFormat="1" ht="60" x14ac:dyDescent="0.2">
      <c r="A26" s="494"/>
      <c r="B26" s="77" t="s">
        <v>237</v>
      </c>
      <c r="C26" s="230"/>
      <c r="D26" s="10" t="s">
        <v>221</v>
      </c>
      <c r="E26" s="230"/>
      <c r="F26" s="83" t="s">
        <v>74</v>
      </c>
      <c r="G26" s="230"/>
      <c r="H26" s="83" t="s">
        <v>221</v>
      </c>
      <c r="I26" s="230"/>
      <c r="J26" s="437"/>
      <c r="K26" s="27"/>
      <c r="L26" s="357" t="s">
        <v>238</v>
      </c>
      <c r="M26" s="27"/>
      <c r="N26" s="357"/>
      <c r="O26" s="27"/>
      <c r="P26" s="227"/>
      <c r="Q26" s="27"/>
      <c r="R26" s="357" t="s">
        <v>238</v>
      </c>
      <c r="S26" s="27"/>
      <c r="T26" s="357"/>
      <c r="U26" s="27"/>
      <c r="V26" s="227"/>
      <c r="W26" s="27"/>
      <c r="X26" s="227"/>
      <c r="Y26" s="27"/>
    </row>
    <row r="27" spans="1:25" s="28" customFormat="1" ht="60" x14ac:dyDescent="0.2">
      <c r="A27" s="494"/>
      <c r="B27" s="282" t="s">
        <v>239</v>
      </c>
      <c r="C27" s="230"/>
      <c r="D27" s="10">
        <v>0</v>
      </c>
      <c r="E27" s="230"/>
      <c r="F27" s="83" t="s">
        <v>74</v>
      </c>
      <c r="G27" s="230"/>
      <c r="H27" s="83" t="s">
        <v>221</v>
      </c>
      <c r="I27" s="230"/>
      <c r="J27" s="437"/>
      <c r="K27" s="27"/>
      <c r="L27" s="357" t="s">
        <v>240</v>
      </c>
      <c r="M27" s="27"/>
      <c r="N27" s="357" t="s">
        <v>241</v>
      </c>
      <c r="O27" s="27"/>
      <c r="P27" s="227"/>
      <c r="Q27" s="27"/>
      <c r="R27" s="357" t="s">
        <v>240</v>
      </c>
      <c r="S27" s="27"/>
      <c r="T27" s="357"/>
      <c r="U27" s="27"/>
      <c r="V27" s="227"/>
      <c r="W27" s="27"/>
      <c r="X27" s="227"/>
      <c r="Y27" s="27"/>
    </row>
    <row r="28" spans="1:25" s="28" customFormat="1" ht="60" x14ac:dyDescent="0.2">
      <c r="A28" s="494"/>
      <c r="B28" s="77" t="s">
        <v>210</v>
      </c>
      <c r="C28" s="230"/>
      <c r="D28" s="10">
        <v>0</v>
      </c>
      <c r="E28" s="230"/>
      <c r="F28" s="83" t="s">
        <v>74</v>
      </c>
      <c r="G28" s="230"/>
      <c r="H28" s="83" t="s">
        <v>221</v>
      </c>
      <c r="I28" s="230"/>
      <c r="J28" s="437"/>
      <c r="K28" s="27"/>
      <c r="L28" s="357" t="s">
        <v>240</v>
      </c>
      <c r="M28" s="27"/>
      <c r="N28" s="357" t="s">
        <v>241</v>
      </c>
      <c r="O28" s="27"/>
      <c r="P28" s="227"/>
      <c r="Q28" s="27"/>
      <c r="R28" s="357" t="s">
        <v>240</v>
      </c>
      <c r="S28" s="27"/>
      <c r="T28" s="357"/>
      <c r="U28" s="27"/>
      <c r="V28" s="227"/>
      <c r="W28" s="27"/>
      <c r="X28" s="227"/>
      <c r="Y28" s="27"/>
    </row>
    <row r="29" spans="1:25" s="28" customFormat="1" ht="30" x14ac:dyDescent="0.2">
      <c r="A29" s="494"/>
      <c r="B29" s="20" t="s">
        <v>211</v>
      </c>
      <c r="C29" s="230"/>
      <c r="D29" s="10" t="s">
        <v>191</v>
      </c>
      <c r="E29" s="230"/>
      <c r="F29" s="83" t="s">
        <v>74</v>
      </c>
      <c r="G29" s="230"/>
      <c r="H29" s="305" t="s">
        <v>242</v>
      </c>
      <c r="I29" s="230"/>
      <c r="J29" s="437"/>
      <c r="K29" s="27"/>
      <c r="L29" s="357" t="s">
        <v>243</v>
      </c>
      <c r="M29" s="27"/>
      <c r="N29" s="357"/>
      <c r="O29" s="27"/>
      <c r="P29" s="227"/>
      <c r="Q29" s="27"/>
      <c r="R29" s="357" t="s">
        <v>243</v>
      </c>
      <c r="S29" s="27"/>
      <c r="T29" s="357"/>
      <c r="U29" s="27"/>
      <c r="V29" s="227"/>
      <c r="W29" s="27"/>
      <c r="X29" s="227"/>
      <c r="Y29" s="27"/>
    </row>
    <row r="30" spans="1:25" s="28" customFormat="1" ht="120" x14ac:dyDescent="0.2">
      <c r="A30" s="494"/>
      <c r="B30" s="20" t="s">
        <v>190</v>
      </c>
      <c r="C30" s="230"/>
      <c r="D30" s="10" t="s">
        <v>191</v>
      </c>
      <c r="E30" s="230"/>
      <c r="F30" s="83" t="s">
        <v>74</v>
      </c>
      <c r="G30" s="230"/>
      <c r="H30" s="305" t="s">
        <v>232</v>
      </c>
      <c r="I30" s="230"/>
      <c r="J30" s="437"/>
      <c r="K30" s="27"/>
      <c r="L30" s="357" t="s">
        <v>244</v>
      </c>
      <c r="M30" s="27"/>
      <c r="N30" s="357" t="s">
        <v>245</v>
      </c>
      <c r="O30" s="27"/>
      <c r="P30" s="227"/>
      <c r="Q30" s="27"/>
      <c r="R30" s="357" t="s">
        <v>246</v>
      </c>
      <c r="S30" s="27"/>
      <c r="T30" s="357"/>
      <c r="U30" s="27"/>
      <c r="V30" s="227"/>
      <c r="W30" s="27"/>
      <c r="X30" s="227"/>
      <c r="Y30" s="27"/>
    </row>
    <row r="31" spans="1:25" s="28" customFormat="1" ht="60" x14ac:dyDescent="0.2">
      <c r="A31" s="494"/>
      <c r="B31" s="77" t="s">
        <v>215</v>
      </c>
      <c r="C31" s="230"/>
      <c r="D31" s="10" t="s">
        <v>221</v>
      </c>
      <c r="E31" s="230"/>
      <c r="F31" s="83" t="s">
        <v>74</v>
      </c>
      <c r="G31" s="230"/>
      <c r="H31" s="83" t="s">
        <v>221</v>
      </c>
      <c r="I31" s="230"/>
      <c r="J31" s="437"/>
      <c r="K31" s="27"/>
      <c r="L31" s="357" t="s">
        <v>247</v>
      </c>
      <c r="M31" s="27"/>
      <c r="N31" s="357"/>
      <c r="O31" s="27"/>
      <c r="P31" s="227"/>
      <c r="Q31" s="27"/>
      <c r="R31" s="357" t="s">
        <v>247</v>
      </c>
      <c r="S31" s="27"/>
      <c r="T31" s="357"/>
      <c r="U31" s="27"/>
      <c r="V31" s="227"/>
      <c r="W31" s="27"/>
      <c r="X31" s="227"/>
      <c r="Y31" s="27"/>
    </row>
    <row r="32" spans="1:25" s="28" customFormat="1" ht="68" x14ac:dyDescent="0.2">
      <c r="A32" s="494"/>
      <c r="B32" s="20" t="s">
        <v>220</v>
      </c>
      <c r="C32" s="230"/>
      <c r="D32" s="10" t="s">
        <v>227</v>
      </c>
      <c r="E32" s="230"/>
      <c r="F32" s="304" t="s">
        <v>248</v>
      </c>
      <c r="G32" s="230"/>
      <c r="H32" s="305" t="s">
        <v>249</v>
      </c>
      <c r="I32" s="230"/>
      <c r="J32" s="437"/>
      <c r="K32" s="27"/>
      <c r="L32" s="357" t="s">
        <v>250</v>
      </c>
      <c r="M32" s="27"/>
      <c r="N32" s="357"/>
      <c r="O32" s="27"/>
      <c r="P32" s="227"/>
      <c r="Q32" s="27"/>
      <c r="R32" s="357" t="s">
        <v>250</v>
      </c>
      <c r="S32" s="27"/>
      <c r="T32" s="357"/>
      <c r="U32" s="27"/>
      <c r="V32" s="227"/>
      <c r="W32" s="27"/>
      <c r="X32" s="227"/>
      <c r="Y32" s="27"/>
    </row>
    <row r="33" spans="1:25" s="28" customFormat="1" ht="152.25" customHeight="1" x14ac:dyDescent="0.2">
      <c r="A33" s="80"/>
      <c r="B33" s="362" t="s">
        <v>223</v>
      </c>
      <c r="D33" s="369"/>
      <c r="F33" s="369"/>
      <c r="H33" s="369"/>
      <c r="J33" s="368"/>
      <c r="K33" s="27"/>
      <c r="L33" s="370"/>
      <c r="M33" s="27"/>
      <c r="N33" s="370" t="s">
        <v>251</v>
      </c>
      <c r="O33" s="27"/>
      <c r="P33" s="371"/>
      <c r="Q33" s="27"/>
      <c r="R33" s="370"/>
      <c r="S33" s="27"/>
      <c r="T33" s="370"/>
      <c r="U33" s="27"/>
      <c r="V33" s="371"/>
      <c r="W33" s="27"/>
      <c r="X33" s="371"/>
      <c r="Y33" s="27"/>
    </row>
    <row r="34" spans="1:25" s="11" customFormat="1" x14ac:dyDescent="0.2">
      <c r="A34" s="73"/>
      <c r="B34" s="363"/>
      <c r="L34" s="68"/>
      <c r="N34" s="68"/>
      <c r="R34" s="68"/>
      <c r="T34" s="68"/>
    </row>
  </sheetData>
  <mergeCells count="1">
    <mergeCell ref="A22:A32"/>
  </mergeCells>
  <hyperlinks>
    <hyperlink ref="F24" r:id="rId1" xr:uid="{00000000-0004-0000-0300-000000000000}"/>
    <hyperlink ref="F25" r:id="rId2" xr:uid="{00000000-0004-0000-0300-000001000000}"/>
    <hyperlink ref="F11" r:id="rId3" xr:uid="{00000000-0004-0000-0300-000002000000}"/>
    <hyperlink ref="F32" r:id="rId4" xr:uid="{00000000-0004-0000-0300-000003000000}"/>
    <hyperlink ref="P12" r:id="rId5" display="https://itie.sn/?offshore_dl=7377" xr:uid="{00000000-0004-0000-0300-000004000000}"/>
  </hyperlinks>
  <pageMargins left="0.25" right="0.25" top="0.75" bottom="0.75" header="0.3" footer="0.3"/>
  <pageSetup paperSize="8" scale="89"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Y22"/>
  <sheetViews>
    <sheetView topLeftCell="A13" zoomScaleNormal="100" workbookViewId="0">
      <selection activeCell="B6" sqref="B6"/>
    </sheetView>
  </sheetViews>
  <sheetFormatPr baseColWidth="10" defaultColWidth="10.5" defaultRowHeight="16" x14ac:dyDescent="0.2"/>
  <cols>
    <col min="1" max="1" width="14" customWidth="1"/>
    <col min="2" max="2" width="36.33203125" style="356" customWidth="1"/>
    <col min="3" max="3" width="3.5" customWidth="1"/>
    <col min="4" max="4" width="27.5" customWidth="1"/>
    <col min="5" max="5" width="3.5" customWidth="1"/>
    <col min="6" max="6" width="27.5" customWidth="1"/>
    <col min="7" max="7" width="3.5" customWidth="1"/>
    <col min="8" max="8" width="37" customWidth="1"/>
    <col min="9" max="9" width="3.5" customWidth="1"/>
    <col min="10" max="10" width="43" customWidth="1"/>
    <col min="11" max="11" width="3" hidden="1" customWidth="1"/>
    <col min="12" max="12" width="39.5" style="356" hidden="1" customWidth="1"/>
    <col min="13" max="13" width="3" customWidth="1"/>
    <col min="14" max="14" width="39.5" style="356" customWidth="1"/>
    <col min="15" max="15" width="3" customWidth="1"/>
    <col min="16" max="16" width="39.5" customWidth="1"/>
    <col min="17" max="17" width="3" customWidth="1"/>
    <col min="18" max="18" width="39.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7" t="s">
        <v>252</v>
      </c>
    </row>
    <row r="3" spans="1:25" s="26" customFormat="1" ht="186" customHeight="1" x14ac:dyDescent="0.2">
      <c r="A3" s="410" t="s">
        <v>253</v>
      </c>
      <c r="B3" s="43" t="s">
        <v>254</v>
      </c>
      <c r="D3" s="401" t="s">
        <v>255</v>
      </c>
      <c r="F3" s="44"/>
      <c r="H3" s="44"/>
      <c r="J3" s="226"/>
      <c r="L3" s="357" t="s">
        <v>1258</v>
      </c>
      <c r="N3" s="357"/>
      <c r="P3" s="227"/>
      <c r="R3" s="357" t="s">
        <v>256</v>
      </c>
      <c r="T3" s="357"/>
      <c r="V3" s="227"/>
      <c r="X3" s="227"/>
    </row>
    <row r="4" spans="1:25" s="25" customFormat="1" ht="18" x14ac:dyDescent="0.2">
      <c r="A4" s="42"/>
      <c r="B4" s="360"/>
      <c r="D4" s="34"/>
      <c r="F4" s="34"/>
      <c r="H4" s="34"/>
      <c r="J4" s="35"/>
      <c r="L4" s="367"/>
      <c r="N4" s="367"/>
      <c r="P4" s="35"/>
      <c r="R4" s="367"/>
      <c r="T4" s="367"/>
      <c r="V4" s="35"/>
      <c r="X4" s="35"/>
    </row>
    <row r="5" spans="1:25" s="275" customFormat="1" ht="85" x14ac:dyDescent="0.2">
      <c r="A5" s="280"/>
      <c r="B5" s="372" t="s">
        <v>118</v>
      </c>
      <c r="D5" s="276" t="s">
        <v>119</v>
      </c>
      <c r="E5" s="277"/>
      <c r="F5" s="276" t="s">
        <v>120</v>
      </c>
      <c r="G5" s="277"/>
      <c r="H5" s="276" t="s">
        <v>121</v>
      </c>
      <c r="J5" s="278" t="s">
        <v>122</v>
      </c>
      <c r="K5" s="277"/>
      <c r="L5" s="278" t="s">
        <v>123</v>
      </c>
      <c r="M5" s="277"/>
      <c r="N5" s="278" t="s">
        <v>124</v>
      </c>
      <c r="O5" s="277"/>
      <c r="P5" s="278" t="s">
        <v>125</v>
      </c>
      <c r="Q5" s="277"/>
      <c r="R5" s="278" t="s">
        <v>257</v>
      </c>
      <c r="S5" s="277"/>
      <c r="T5" s="278" t="s">
        <v>127</v>
      </c>
      <c r="U5" s="277"/>
      <c r="V5" s="278" t="s">
        <v>128</v>
      </c>
      <c r="W5" s="277"/>
      <c r="X5" s="278" t="s">
        <v>129</v>
      </c>
      <c r="Y5" s="277"/>
    </row>
    <row r="6" spans="1:25" s="25" customFormat="1" ht="285" x14ac:dyDescent="0.2">
      <c r="A6" s="42"/>
      <c r="B6" s="360"/>
      <c r="D6" s="34"/>
      <c r="F6" s="34"/>
      <c r="H6" s="34"/>
      <c r="J6" s="35"/>
      <c r="L6" s="367"/>
      <c r="N6" s="367"/>
      <c r="P6" s="386" t="s">
        <v>258</v>
      </c>
      <c r="R6" s="367"/>
      <c r="T6" s="367"/>
      <c r="V6" s="386"/>
      <c r="X6" s="35"/>
    </row>
    <row r="7" spans="1:25" s="9" customFormat="1" ht="99" customHeight="1" x14ac:dyDescent="0.2">
      <c r="A7" s="485" t="s">
        <v>130</v>
      </c>
      <c r="B7" s="434" t="s">
        <v>259</v>
      </c>
      <c r="C7" s="229"/>
      <c r="D7" s="10" t="s">
        <v>227</v>
      </c>
      <c r="E7" s="229"/>
      <c r="F7" s="304" t="s">
        <v>260</v>
      </c>
      <c r="G7" s="230"/>
      <c r="H7" s="306" t="s">
        <v>261</v>
      </c>
      <c r="I7" s="230"/>
      <c r="J7" s="497"/>
      <c r="K7" s="230"/>
      <c r="L7" s="357" t="s">
        <v>262</v>
      </c>
      <c r="M7" s="25"/>
      <c r="N7" s="357" t="s">
        <v>263</v>
      </c>
      <c r="O7" s="25"/>
      <c r="P7" s="455"/>
      <c r="Q7" s="25"/>
      <c r="R7" s="397" t="s">
        <v>264</v>
      </c>
      <c r="S7" s="25"/>
      <c r="T7" s="357"/>
      <c r="U7" s="25"/>
      <c r="V7" s="455"/>
      <c r="W7" s="25"/>
      <c r="X7" s="227"/>
      <c r="Y7" s="230"/>
    </row>
    <row r="8" spans="1:25" s="9" customFormat="1" ht="80.25" customHeight="1" x14ac:dyDescent="0.2">
      <c r="A8" s="485"/>
      <c r="B8" s="434" t="s">
        <v>265</v>
      </c>
      <c r="C8" s="229"/>
      <c r="D8" s="10" t="s">
        <v>227</v>
      </c>
      <c r="E8" s="229"/>
      <c r="F8" s="304" t="s">
        <v>260</v>
      </c>
      <c r="G8" s="230"/>
      <c r="H8" s="83" t="s">
        <v>266</v>
      </c>
      <c r="I8" s="230"/>
      <c r="J8" s="498"/>
      <c r="K8" s="25"/>
      <c r="L8" s="357" t="s">
        <v>267</v>
      </c>
      <c r="M8" s="25"/>
      <c r="N8" s="357"/>
      <c r="O8" s="25"/>
      <c r="P8" s="455"/>
      <c r="Q8" s="25"/>
      <c r="R8" s="357" t="s">
        <v>268</v>
      </c>
      <c r="S8" s="25"/>
      <c r="T8" s="357"/>
      <c r="U8" s="25"/>
      <c r="V8" s="455"/>
      <c r="W8" s="25"/>
      <c r="X8" s="227"/>
      <c r="Y8" s="25"/>
    </row>
    <row r="9" spans="1:25" s="9" customFormat="1" ht="221.25" customHeight="1" x14ac:dyDescent="0.2">
      <c r="A9" s="485"/>
      <c r="B9" s="434" t="s">
        <v>269</v>
      </c>
      <c r="C9" s="229"/>
      <c r="D9" s="10" t="s">
        <v>227</v>
      </c>
      <c r="E9" s="229"/>
      <c r="F9" s="304" t="s">
        <v>260</v>
      </c>
      <c r="G9" s="230"/>
      <c r="H9" s="83" t="s">
        <v>266</v>
      </c>
      <c r="I9" s="230"/>
      <c r="J9" s="498"/>
      <c r="K9" s="26"/>
      <c r="L9" s="357" t="s">
        <v>270</v>
      </c>
      <c r="M9" s="26"/>
      <c r="N9" s="357" t="s">
        <v>271</v>
      </c>
      <c r="O9" s="26"/>
      <c r="P9" s="357" t="s">
        <v>272</v>
      </c>
      <c r="Q9" s="26"/>
      <c r="R9" s="397" t="s">
        <v>273</v>
      </c>
      <c r="S9" s="26"/>
      <c r="T9" s="357"/>
      <c r="U9" s="26"/>
      <c r="V9" s="357"/>
      <c r="W9" s="26"/>
      <c r="X9" s="227"/>
      <c r="Y9" s="26"/>
    </row>
    <row r="10" spans="1:25" s="9" customFormat="1" ht="205" customHeight="1" x14ac:dyDescent="0.2">
      <c r="A10" s="485"/>
      <c r="B10" s="434" t="s">
        <v>274</v>
      </c>
      <c r="C10" s="229"/>
      <c r="D10" s="10" t="s">
        <v>227</v>
      </c>
      <c r="E10" s="229"/>
      <c r="F10" s="304" t="s">
        <v>260</v>
      </c>
      <c r="G10" s="230"/>
      <c r="H10" s="83" t="s">
        <v>266</v>
      </c>
      <c r="I10" s="230"/>
      <c r="J10" s="498"/>
      <c r="K10" s="25"/>
      <c r="L10" s="357" t="s">
        <v>275</v>
      </c>
      <c r="M10" s="25"/>
      <c r="N10" s="357" t="s">
        <v>276</v>
      </c>
      <c r="O10" s="25"/>
      <c r="P10" s="357" t="s">
        <v>277</v>
      </c>
      <c r="Q10" s="25"/>
      <c r="R10" s="397" t="s">
        <v>278</v>
      </c>
      <c r="S10" s="25"/>
      <c r="T10" s="357"/>
      <c r="U10" s="25"/>
      <c r="V10" s="357"/>
      <c r="W10" s="25"/>
      <c r="X10" s="227"/>
      <c r="Y10" s="25"/>
    </row>
    <row r="11" spans="1:25" s="9" customFormat="1" ht="76" customHeight="1" x14ac:dyDescent="0.2">
      <c r="A11" s="485"/>
      <c r="B11" s="434" t="s">
        <v>279</v>
      </c>
      <c r="C11" s="229"/>
      <c r="D11" s="10" t="s">
        <v>227</v>
      </c>
      <c r="E11" s="229"/>
      <c r="F11" s="304" t="s">
        <v>260</v>
      </c>
      <c r="G11" s="230"/>
      <c r="H11" s="83" t="s">
        <v>266</v>
      </c>
      <c r="I11" s="230"/>
      <c r="J11" s="498"/>
      <c r="K11" s="230"/>
      <c r="L11" s="357" t="s">
        <v>280</v>
      </c>
      <c r="M11" s="230"/>
      <c r="N11" s="357"/>
      <c r="O11" s="230"/>
      <c r="P11" s="227"/>
      <c r="Q11" s="230"/>
      <c r="R11" s="357" t="s">
        <v>281</v>
      </c>
      <c r="S11" s="230"/>
      <c r="T11" s="357"/>
      <c r="U11" s="230"/>
      <c r="V11" s="227"/>
      <c r="W11" s="230"/>
      <c r="X11" s="227"/>
      <c r="Y11" s="230"/>
    </row>
    <row r="12" spans="1:25" s="9" customFormat="1" ht="77.25" customHeight="1" x14ac:dyDescent="0.2">
      <c r="A12" s="495"/>
      <c r="B12" s="434" t="s">
        <v>282</v>
      </c>
      <c r="C12" s="229"/>
      <c r="D12" s="10" t="s">
        <v>227</v>
      </c>
      <c r="E12" s="229"/>
      <c r="F12" s="304" t="s">
        <v>260</v>
      </c>
      <c r="G12" s="230"/>
      <c r="H12" s="83" t="s">
        <v>266</v>
      </c>
      <c r="I12" s="230"/>
      <c r="J12" s="498"/>
      <c r="K12" s="230"/>
      <c r="L12" s="357" t="s">
        <v>283</v>
      </c>
      <c r="M12" s="230"/>
      <c r="N12" s="357"/>
      <c r="O12" s="230"/>
      <c r="P12" s="227"/>
      <c r="Q12" s="230"/>
      <c r="R12" s="357" t="s">
        <v>283</v>
      </c>
      <c r="S12" s="230"/>
      <c r="T12" s="357"/>
      <c r="U12" s="230"/>
      <c r="V12" s="227"/>
      <c r="W12" s="230"/>
      <c r="X12" s="227"/>
      <c r="Y12" s="230"/>
    </row>
    <row r="13" spans="1:25" s="9" customFormat="1" ht="76" customHeight="1" x14ac:dyDescent="0.2">
      <c r="A13" s="495"/>
      <c r="B13" s="434" t="s">
        <v>284</v>
      </c>
      <c r="C13" s="229"/>
      <c r="D13" s="10" t="s">
        <v>227</v>
      </c>
      <c r="E13" s="229"/>
      <c r="F13" s="304" t="s">
        <v>260</v>
      </c>
      <c r="G13" s="230"/>
      <c r="H13" s="83" t="s">
        <v>266</v>
      </c>
      <c r="I13" s="230"/>
      <c r="J13" s="499"/>
      <c r="K13" s="230"/>
      <c r="L13" s="357" t="s">
        <v>283</v>
      </c>
      <c r="M13" s="230"/>
      <c r="N13" s="357"/>
      <c r="O13" s="230"/>
      <c r="P13" s="227"/>
      <c r="Q13" s="230"/>
      <c r="R13" s="357" t="s">
        <v>285</v>
      </c>
      <c r="S13" s="230"/>
      <c r="T13" s="357"/>
      <c r="U13" s="230"/>
      <c r="V13" s="227"/>
      <c r="W13" s="230"/>
      <c r="X13" s="227"/>
      <c r="Y13" s="230"/>
    </row>
    <row r="14" spans="1:25" s="75" customFormat="1" ht="20.25" customHeight="1" x14ac:dyDescent="0.2">
      <c r="A14" s="81"/>
      <c r="B14" s="20"/>
      <c r="G14" s="230"/>
      <c r="I14" s="230"/>
      <c r="J14" s="230"/>
      <c r="L14" s="378"/>
      <c r="N14" s="378"/>
      <c r="P14" s="229"/>
      <c r="R14" s="378"/>
      <c r="T14" s="378"/>
      <c r="V14" s="229"/>
      <c r="X14" s="229"/>
    </row>
    <row r="15" spans="1:25" s="9" customFormat="1" ht="87" customHeight="1" x14ac:dyDescent="0.2">
      <c r="A15" s="496" t="s">
        <v>157</v>
      </c>
      <c r="B15" s="434" t="s">
        <v>286</v>
      </c>
      <c r="C15" s="229"/>
      <c r="D15" s="10" t="s">
        <v>287</v>
      </c>
      <c r="E15" s="229"/>
      <c r="F15" s="304" t="s">
        <v>288</v>
      </c>
      <c r="G15" s="230"/>
      <c r="H15" s="83" t="s">
        <v>289</v>
      </c>
      <c r="I15" s="230"/>
      <c r="J15" s="500"/>
      <c r="K15" s="27"/>
      <c r="L15" s="357" t="s">
        <v>290</v>
      </c>
      <c r="M15" s="27"/>
      <c r="N15" s="357" t="s">
        <v>291</v>
      </c>
      <c r="O15" s="27"/>
      <c r="P15" s="357" t="s">
        <v>288</v>
      </c>
      <c r="Q15" s="27"/>
      <c r="R15" s="357" t="s">
        <v>292</v>
      </c>
      <c r="S15" s="27"/>
      <c r="T15" s="357"/>
      <c r="U15" s="27"/>
      <c r="V15" s="357"/>
      <c r="W15" s="27"/>
      <c r="X15" s="227"/>
      <c r="Y15" s="27"/>
    </row>
    <row r="16" spans="1:25" s="9" customFormat="1" ht="55" customHeight="1" x14ac:dyDescent="0.2">
      <c r="A16" s="496"/>
      <c r="B16" s="434" t="s">
        <v>265</v>
      </c>
      <c r="C16" s="229"/>
      <c r="D16" s="10" t="s">
        <v>287</v>
      </c>
      <c r="E16" s="229"/>
      <c r="F16" s="304" t="s">
        <v>288</v>
      </c>
      <c r="G16" s="230"/>
      <c r="H16" s="83" t="s">
        <v>289</v>
      </c>
      <c r="I16" s="230"/>
      <c r="J16" s="501"/>
      <c r="K16" s="27"/>
      <c r="L16" s="357" t="s">
        <v>293</v>
      </c>
      <c r="M16" s="27"/>
      <c r="N16" s="357"/>
      <c r="O16" s="27"/>
      <c r="P16" s="357" t="s">
        <v>288</v>
      </c>
      <c r="Q16" s="27"/>
      <c r="R16" s="357" t="s">
        <v>294</v>
      </c>
      <c r="S16" s="27"/>
      <c r="T16" s="357"/>
      <c r="U16" s="27"/>
      <c r="V16" s="357"/>
      <c r="W16" s="27"/>
      <c r="X16" s="227"/>
      <c r="Y16" s="27"/>
    </row>
    <row r="17" spans="1:25" s="9" customFormat="1" ht="94" customHeight="1" x14ac:dyDescent="0.2">
      <c r="A17" s="496"/>
      <c r="B17" s="434" t="s">
        <v>269</v>
      </c>
      <c r="C17" s="229"/>
      <c r="D17" s="10" t="s">
        <v>287</v>
      </c>
      <c r="E17" s="229"/>
      <c r="F17" s="304" t="s">
        <v>295</v>
      </c>
      <c r="G17" s="230"/>
      <c r="H17" s="83" t="s">
        <v>289</v>
      </c>
      <c r="I17" s="230"/>
      <c r="J17" s="501"/>
      <c r="K17" s="27"/>
      <c r="L17" s="357" t="s">
        <v>296</v>
      </c>
      <c r="M17" s="27"/>
      <c r="N17" s="357" t="s">
        <v>291</v>
      </c>
      <c r="O17" s="27"/>
      <c r="P17" s="357" t="s">
        <v>297</v>
      </c>
      <c r="Q17" s="27"/>
      <c r="R17" s="357" t="s">
        <v>298</v>
      </c>
      <c r="S17" s="27"/>
      <c r="T17" s="357"/>
      <c r="U17" s="27"/>
      <c r="V17" s="357"/>
      <c r="W17" s="27"/>
      <c r="X17" s="227"/>
      <c r="Y17" s="27"/>
    </row>
    <row r="18" spans="1:25" s="9" customFormat="1" ht="99" customHeight="1" x14ac:dyDescent="0.2">
      <c r="A18" s="496"/>
      <c r="B18" s="434" t="s">
        <v>274</v>
      </c>
      <c r="C18" s="229"/>
      <c r="D18" s="10" t="s">
        <v>191</v>
      </c>
      <c r="E18" s="229"/>
      <c r="F18" s="304" t="s">
        <v>288</v>
      </c>
      <c r="G18" s="28"/>
      <c r="H18" s="83" t="s">
        <v>289</v>
      </c>
      <c r="I18" s="28"/>
      <c r="J18" s="501"/>
      <c r="K18" s="27"/>
      <c r="L18" s="357" t="s">
        <v>299</v>
      </c>
      <c r="M18" s="27"/>
      <c r="N18" s="357" t="s">
        <v>291</v>
      </c>
      <c r="O18" s="27"/>
      <c r="P18" s="357"/>
      <c r="Q18" s="27"/>
      <c r="R18" s="397" t="s">
        <v>300</v>
      </c>
      <c r="S18" s="27"/>
      <c r="T18" s="357"/>
      <c r="U18" s="27"/>
      <c r="V18" s="357"/>
      <c r="W18" s="27"/>
      <c r="X18" s="227"/>
      <c r="Y18" s="27"/>
    </row>
    <row r="19" spans="1:25" s="9" customFormat="1" ht="175" customHeight="1" x14ac:dyDescent="0.2">
      <c r="A19" s="496"/>
      <c r="B19" s="434" t="s">
        <v>279</v>
      </c>
      <c r="C19" s="229"/>
      <c r="D19" s="10" t="s">
        <v>191</v>
      </c>
      <c r="E19" s="229"/>
      <c r="F19" s="304" t="s">
        <v>288</v>
      </c>
      <c r="G19" s="230"/>
      <c r="H19" s="83" t="s">
        <v>289</v>
      </c>
      <c r="I19" s="230"/>
      <c r="J19" s="501"/>
      <c r="K19" s="27"/>
      <c r="L19" s="357" t="s">
        <v>301</v>
      </c>
      <c r="M19" s="27"/>
      <c r="N19" s="357" t="s">
        <v>302</v>
      </c>
      <c r="O19" s="27"/>
      <c r="P19" s="357" t="s">
        <v>303</v>
      </c>
      <c r="Q19" s="27"/>
      <c r="R19" s="397" t="s">
        <v>304</v>
      </c>
      <c r="S19" s="27"/>
      <c r="T19" s="357"/>
      <c r="U19" s="27"/>
      <c r="V19" s="357"/>
      <c r="W19" s="27"/>
      <c r="X19" s="227"/>
      <c r="Y19" s="27"/>
    </row>
    <row r="20" spans="1:25" s="9" customFormat="1" ht="51" customHeight="1" x14ac:dyDescent="0.2">
      <c r="A20" s="495"/>
      <c r="B20" s="434" t="s">
        <v>282</v>
      </c>
      <c r="C20" s="229"/>
      <c r="D20" s="10" t="s">
        <v>191</v>
      </c>
      <c r="E20" s="229"/>
      <c r="F20" s="304" t="s">
        <v>288</v>
      </c>
      <c r="G20" s="230"/>
      <c r="H20" s="83" t="s">
        <v>289</v>
      </c>
      <c r="I20" s="230"/>
      <c r="J20" s="501"/>
      <c r="K20" s="27"/>
      <c r="L20" s="357" t="s">
        <v>305</v>
      </c>
      <c r="M20" s="27"/>
      <c r="N20" s="357"/>
      <c r="O20" s="27"/>
      <c r="P20" s="227"/>
      <c r="Q20" s="27"/>
      <c r="R20" s="357" t="s">
        <v>306</v>
      </c>
      <c r="S20" s="27"/>
      <c r="T20" s="357"/>
      <c r="U20" s="27"/>
      <c r="V20" s="227"/>
      <c r="W20" s="27"/>
      <c r="X20" s="227"/>
      <c r="Y20" s="27"/>
    </row>
    <row r="21" spans="1:25" s="9" customFormat="1" ht="51" customHeight="1" x14ac:dyDescent="0.2">
      <c r="A21" s="495"/>
      <c r="B21" s="434" t="s">
        <v>284</v>
      </c>
      <c r="C21" s="229"/>
      <c r="D21" s="10" t="s">
        <v>191</v>
      </c>
      <c r="E21" s="229"/>
      <c r="F21" s="304" t="s">
        <v>288</v>
      </c>
      <c r="G21" s="230"/>
      <c r="H21" s="83" t="s">
        <v>289</v>
      </c>
      <c r="I21" s="230"/>
      <c r="J21" s="502"/>
      <c r="K21" s="27"/>
      <c r="L21" s="357" t="s">
        <v>305</v>
      </c>
      <c r="M21" s="27"/>
      <c r="N21" s="357"/>
      <c r="O21" s="27"/>
      <c r="P21" s="227"/>
      <c r="Q21" s="27"/>
      <c r="R21" s="357" t="s">
        <v>306</v>
      </c>
      <c r="S21" s="27"/>
      <c r="T21" s="357"/>
      <c r="U21" s="27"/>
      <c r="V21" s="227"/>
      <c r="W21" s="27"/>
      <c r="X21" s="227"/>
      <c r="Y21" s="27"/>
    </row>
    <row r="22" spans="1:25" s="11" customFormat="1" x14ac:dyDescent="0.2">
      <c r="A22" s="47"/>
      <c r="B22" s="68"/>
      <c r="L22" s="68"/>
      <c r="N22" s="68"/>
      <c r="R22" s="68"/>
      <c r="T22" s="68"/>
    </row>
  </sheetData>
  <mergeCells count="4">
    <mergeCell ref="A7:A13"/>
    <mergeCell ref="A15:A21"/>
    <mergeCell ref="J7:J13"/>
    <mergeCell ref="J15:J21"/>
  </mergeCells>
  <hyperlinks>
    <hyperlink ref="F7" r:id="rId1" xr:uid="{00000000-0004-0000-0400-000000000000}"/>
    <hyperlink ref="F8" r:id="rId2" xr:uid="{00000000-0004-0000-0400-000001000000}"/>
    <hyperlink ref="F16" r:id="rId3" xr:uid="{D530FEE3-3144-CD45-B0AC-4C5D13DA880C}"/>
  </hyperlinks>
  <pageMargins left="0.23622047244094491" right="0.23622047244094491" top="0.74803149606299213" bottom="0.74803149606299213" header="0.31496062992125984" footer="0.31496062992125984"/>
  <pageSetup paperSize="8" scale="7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14"/>
  <sheetViews>
    <sheetView zoomScale="40" zoomScaleNormal="40" workbookViewId="0">
      <selection activeCell="R3" sqref="R3"/>
    </sheetView>
  </sheetViews>
  <sheetFormatPr baseColWidth="10" defaultColWidth="10.5" defaultRowHeight="16" x14ac:dyDescent="0.2"/>
  <cols>
    <col min="1" max="1" width="12.5" customWidth="1"/>
    <col min="2" max="2" width="34.5" style="14" customWidth="1"/>
    <col min="3" max="3" width="3.83203125" customWidth="1"/>
    <col min="4" max="4" width="27.5" customWidth="1"/>
    <col min="5" max="5" width="3.83203125" customWidth="1"/>
    <col min="6" max="6" width="27.5" customWidth="1"/>
    <col min="7" max="7" width="3.83203125" customWidth="1"/>
    <col min="8" max="8" width="27.5" customWidth="1"/>
    <col min="9" max="9" width="3.83203125" customWidth="1"/>
    <col min="10" max="10" width="34.5" customWidth="1"/>
    <col min="11" max="11" width="3" hidden="1" customWidth="1"/>
    <col min="12" max="12" width="43.1640625" style="356" hidden="1" customWidth="1"/>
    <col min="13" max="13" width="3" customWidth="1"/>
    <col min="14" max="14" width="39.5" style="356" customWidth="1"/>
    <col min="15" max="15" width="3" customWidth="1"/>
    <col min="16" max="16" width="39.5" customWidth="1"/>
    <col min="17" max="17" width="3" customWidth="1"/>
    <col min="18" max="18" width="43.1640625" style="356" customWidth="1"/>
    <col min="19" max="19" width="3" customWidth="1"/>
    <col min="20" max="20" width="39.5" style="356" customWidth="1"/>
    <col min="21" max="21" width="3" customWidth="1"/>
    <col min="22" max="22" width="39.5" customWidth="1"/>
    <col min="23" max="23" width="3" customWidth="1"/>
    <col min="24" max="24" width="39.5" customWidth="1"/>
    <col min="25" max="25" width="3" customWidth="1"/>
  </cols>
  <sheetData>
    <row r="1" spans="1:25" ht="25" x14ac:dyDescent="0.25">
      <c r="A1" s="217" t="s">
        <v>307</v>
      </c>
    </row>
    <row r="3" spans="1:25" s="26" customFormat="1" ht="246" customHeight="1" x14ac:dyDescent="0.2">
      <c r="A3" s="410" t="s">
        <v>308</v>
      </c>
      <c r="B3" s="43" t="s">
        <v>309</v>
      </c>
      <c r="D3" s="456" t="s">
        <v>1259</v>
      </c>
      <c r="F3" s="44"/>
      <c r="H3" s="44"/>
      <c r="J3" s="226"/>
      <c r="L3" s="357" t="s">
        <v>311</v>
      </c>
      <c r="N3" s="357"/>
      <c r="P3" s="227"/>
      <c r="R3" s="457" t="s">
        <v>1274</v>
      </c>
      <c r="T3" s="457"/>
      <c r="V3" s="227"/>
      <c r="X3" s="227"/>
    </row>
    <row r="4" spans="1:25" s="25" customFormat="1" ht="18" x14ac:dyDescent="0.2">
      <c r="A4" s="42"/>
      <c r="B4" s="34"/>
      <c r="D4" s="34"/>
      <c r="F4" s="34"/>
      <c r="H4" s="34"/>
      <c r="J4" s="35"/>
      <c r="L4" s="367"/>
      <c r="N4" s="367"/>
      <c r="P4" s="35"/>
      <c r="R4" s="458"/>
      <c r="T4" s="458"/>
      <c r="V4" s="35"/>
      <c r="X4" s="35"/>
    </row>
    <row r="5" spans="1:25" s="275" customFormat="1" ht="102" x14ac:dyDescent="0.2">
      <c r="A5" s="280"/>
      <c r="B5" s="281" t="s">
        <v>118</v>
      </c>
      <c r="D5" s="276" t="s">
        <v>119</v>
      </c>
      <c r="E5" s="277"/>
      <c r="F5" s="276" t="s">
        <v>120</v>
      </c>
      <c r="G5" s="277"/>
      <c r="H5" s="276" t="s">
        <v>121</v>
      </c>
      <c r="J5" s="278" t="s">
        <v>122</v>
      </c>
      <c r="K5" s="277"/>
      <c r="L5" s="278" t="s">
        <v>123</v>
      </c>
      <c r="M5" s="277"/>
      <c r="N5" s="278" t="s">
        <v>124</v>
      </c>
      <c r="O5" s="277"/>
      <c r="P5" s="278" t="s">
        <v>125</v>
      </c>
      <c r="Q5" s="277"/>
      <c r="R5" s="459" t="s">
        <v>126</v>
      </c>
      <c r="S5" s="277"/>
      <c r="T5" s="459" t="s">
        <v>127</v>
      </c>
      <c r="U5" s="277"/>
      <c r="V5" s="278" t="s">
        <v>128</v>
      </c>
      <c r="W5" s="277"/>
      <c r="X5" s="278" t="s">
        <v>129</v>
      </c>
      <c r="Y5" s="277"/>
    </row>
    <row r="6" spans="1:25" s="25" customFormat="1" ht="18" x14ac:dyDescent="0.2">
      <c r="A6" s="42"/>
      <c r="B6" s="34"/>
      <c r="D6" s="34"/>
      <c r="F6" s="34"/>
      <c r="H6" s="34"/>
      <c r="J6" s="35"/>
      <c r="L6" s="367"/>
      <c r="N6" s="367"/>
      <c r="P6" s="35"/>
      <c r="R6" s="458"/>
      <c r="T6" s="458"/>
      <c r="V6" s="35"/>
      <c r="X6" s="35"/>
    </row>
    <row r="7" spans="1:25" s="9" customFormat="1" ht="226" customHeight="1" x14ac:dyDescent="0.2">
      <c r="A7" s="228"/>
      <c r="B7" s="20" t="s">
        <v>312</v>
      </c>
      <c r="C7" s="229"/>
      <c r="D7" s="10" t="s">
        <v>313</v>
      </c>
      <c r="E7" s="229"/>
      <c r="F7" s="304" t="s">
        <v>314</v>
      </c>
      <c r="G7" s="230"/>
      <c r="H7" s="306" t="s">
        <v>315</v>
      </c>
      <c r="I7" s="230"/>
      <c r="J7" s="503"/>
      <c r="K7" s="230"/>
      <c r="L7" s="357" t="s">
        <v>316</v>
      </c>
      <c r="M7" s="25"/>
      <c r="N7" s="357" t="s">
        <v>317</v>
      </c>
      <c r="O7" s="25"/>
      <c r="P7" s="357" t="s">
        <v>318</v>
      </c>
      <c r="Q7" s="25"/>
      <c r="R7" s="457" t="s">
        <v>1260</v>
      </c>
      <c r="S7" s="25"/>
      <c r="T7" s="457" t="s">
        <v>221</v>
      </c>
      <c r="U7" s="25"/>
      <c r="V7" s="357"/>
      <c r="W7" s="25"/>
      <c r="X7" s="227"/>
      <c r="Y7" s="230"/>
    </row>
    <row r="8" spans="1:25" s="9" customFormat="1" ht="55" customHeight="1" x14ac:dyDescent="0.2">
      <c r="A8" s="228"/>
      <c r="B8" s="77" t="s">
        <v>319</v>
      </c>
      <c r="C8" s="229"/>
      <c r="D8" s="10" t="s">
        <v>313</v>
      </c>
      <c r="E8" s="229"/>
      <c r="F8" s="304" t="s">
        <v>320</v>
      </c>
      <c r="G8" s="230"/>
      <c r="H8" s="83"/>
      <c r="I8" s="230"/>
      <c r="J8" s="504"/>
      <c r="K8" s="25"/>
      <c r="L8" s="357" t="s">
        <v>321</v>
      </c>
      <c r="M8" s="25"/>
      <c r="N8" s="357"/>
      <c r="O8" s="25"/>
      <c r="P8" s="227"/>
      <c r="Q8" s="25"/>
      <c r="R8" s="457" t="s">
        <v>321</v>
      </c>
      <c r="S8" s="25"/>
      <c r="T8" s="457" t="s">
        <v>221</v>
      </c>
      <c r="U8" s="25"/>
      <c r="V8" s="227"/>
      <c r="W8" s="25"/>
      <c r="X8" s="227"/>
      <c r="Y8" s="25"/>
    </row>
    <row r="9" spans="1:25" s="9" customFormat="1" ht="335.25" customHeight="1" x14ac:dyDescent="0.2">
      <c r="A9" s="228"/>
      <c r="B9" s="77" t="s">
        <v>322</v>
      </c>
      <c r="C9" s="229"/>
      <c r="D9" s="10" t="s">
        <v>313</v>
      </c>
      <c r="E9" s="229"/>
      <c r="F9" s="304" t="s">
        <v>323</v>
      </c>
      <c r="G9" s="230"/>
      <c r="H9" s="83" t="s">
        <v>324</v>
      </c>
      <c r="I9" s="230"/>
      <c r="J9" s="504"/>
      <c r="K9" s="26"/>
      <c r="L9" s="357" t="s">
        <v>325</v>
      </c>
      <c r="M9" s="26"/>
      <c r="N9" s="357" t="s">
        <v>326</v>
      </c>
      <c r="O9" s="26"/>
      <c r="P9" s="357" t="s">
        <v>327</v>
      </c>
      <c r="Q9" s="26"/>
      <c r="R9" s="457" t="s">
        <v>1275</v>
      </c>
      <c r="S9" s="26"/>
      <c r="T9" s="457" t="s">
        <v>221</v>
      </c>
      <c r="U9" s="26"/>
      <c r="V9" s="357"/>
      <c r="W9" s="26"/>
      <c r="X9" s="227"/>
      <c r="Y9" s="26"/>
    </row>
    <row r="10" spans="1:25" s="9" customFormat="1" ht="97" customHeight="1" x14ac:dyDescent="0.2">
      <c r="A10" s="228"/>
      <c r="B10" s="20" t="s">
        <v>328</v>
      </c>
      <c r="C10" s="229"/>
      <c r="D10" s="10" t="s">
        <v>313</v>
      </c>
      <c r="E10" s="229"/>
      <c r="F10" s="304" t="s">
        <v>329</v>
      </c>
      <c r="G10" s="230"/>
      <c r="H10" s="83" t="s">
        <v>324</v>
      </c>
      <c r="I10" s="230"/>
      <c r="J10" s="504"/>
      <c r="K10" s="25"/>
      <c r="L10" s="357" t="s">
        <v>330</v>
      </c>
      <c r="M10" s="25"/>
      <c r="N10" s="357" t="s">
        <v>331</v>
      </c>
      <c r="O10" s="25"/>
      <c r="P10" s="387" t="s">
        <v>332</v>
      </c>
      <c r="Q10" s="25"/>
      <c r="R10" s="457" t="s">
        <v>1261</v>
      </c>
      <c r="S10" s="25"/>
      <c r="T10" s="457" t="s">
        <v>221</v>
      </c>
      <c r="U10" s="25"/>
      <c r="V10" s="387"/>
      <c r="W10" s="25"/>
      <c r="X10" s="227"/>
      <c r="Y10" s="25"/>
    </row>
    <row r="11" spans="1:25" s="9" customFormat="1" ht="95.25" customHeight="1" x14ac:dyDescent="0.2">
      <c r="A11" s="228"/>
      <c r="B11" s="20" t="s">
        <v>333</v>
      </c>
      <c r="C11" s="229"/>
      <c r="D11" s="10" t="s">
        <v>313</v>
      </c>
      <c r="E11" s="229"/>
      <c r="F11" s="304" t="s">
        <v>334</v>
      </c>
      <c r="G11" s="230"/>
      <c r="H11" s="83" t="s">
        <v>324</v>
      </c>
      <c r="I11" s="230"/>
      <c r="J11" s="504"/>
      <c r="K11" s="230"/>
      <c r="L11" s="357" t="s">
        <v>335</v>
      </c>
      <c r="M11" s="230"/>
      <c r="N11" s="357" t="s">
        <v>336</v>
      </c>
      <c r="O11" s="230"/>
      <c r="P11" s="387" t="s">
        <v>337</v>
      </c>
      <c r="Q11" s="230"/>
      <c r="R11" s="457" t="s">
        <v>1262</v>
      </c>
      <c r="S11" s="230"/>
      <c r="T11" s="457" t="s">
        <v>221</v>
      </c>
      <c r="U11" s="230"/>
      <c r="V11" s="387"/>
      <c r="W11" s="230"/>
      <c r="X11" s="227"/>
      <c r="Y11" s="230"/>
    </row>
    <row r="12" spans="1:25" s="9" customFormat="1" ht="55" customHeight="1" x14ac:dyDescent="0.2">
      <c r="A12" s="308"/>
      <c r="B12" s="20" t="s">
        <v>338</v>
      </c>
      <c r="C12" s="229"/>
      <c r="D12" s="10" t="s">
        <v>221</v>
      </c>
      <c r="E12" s="229"/>
      <c r="F12" s="83" t="s">
        <v>74</v>
      </c>
      <c r="G12" s="230"/>
      <c r="H12" s="83" t="s">
        <v>221</v>
      </c>
      <c r="I12" s="230"/>
      <c r="J12" s="504"/>
      <c r="K12" s="230"/>
      <c r="L12" s="357"/>
      <c r="M12" s="230"/>
      <c r="N12" s="357"/>
      <c r="O12" s="230"/>
      <c r="P12" s="227"/>
      <c r="Q12" s="230"/>
      <c r="R12" s="457" t="s">
        <v>221</v>
      </c>
      <c r="S12" s="230"/>
      <c r="T12" s="457" t="s">
        <v>221</v>
      </c>
      <c r="U12" s="230"/>
      <c r="V12" s="227"/>
      <c r="W12" s="230"/>
      <c r="X12" s="227"/>
      <c r="Y12" s="230"/>
    </row>
    <row r="13" spans="1:25" s="11" customFormat="1" ht="75" x14ac:dyDescent="0.2">
      <c r="A13" s="265"/>
      <c r="B13" s="266" t="s">
        <v>339</v>
      </c>
      <c r="C13" s="229"/>
      <c r="D13" s="10" t="s">
        <v>313</v>
      </c>
      <c r="E13" s="229"/>
      <c r="F13" s="304" t="s">
        <v>340</v>
      </c>
      <c r="G13" s="230"/>
      <c r="H13" s="83" t="s">
        <v>324</v>
      </c>
      <c r="I13" s="230"/>
      <c r="J13" s="504"/>
      <c r="K13" s="230"/>
      <c r="L13" s="373" t="s">
        <v>341</v>
      </c>
      <c r="M13" s="230"/>
      <c r="N13" s="357" t="s">
        <v>342</v>
      </c>
      <c r="O13" s="230"/>
      <c r="P13" s="395" t="s">
        <v>343</v>
      </c>
      <c r="Q13" s="230"/>
      <c r="R13" s="460" t="s">
        <v>1263</v>
      </c>
      <c r="S13" s="230"/>
      <c r="T13" s="457" t="s">
        <v>221</v>
      </c>
      <c r="U13" s="230"/>
      <c r="V13" s="395"/>
      <c r="W13" s="230"/>
      <c r="X13" s="227"/>
      <c r="Y13" s="230"/>
    </row>
    <row r="14" spans="1:25" ht="75" x14ac:dyDescent="0.2">
      <c r="A14" s="263"/>
      <c r="B14" s="267" t="s">
        <v>344</v>
      </c>
      <c r="C14" s="246"/>
      <c r="D14" s="13" t="s">
        <v>313</v>
      </c>
      <c r="E14" s="246"/>
      <c r="F14" s="307" t="s">
        <v>345</v>
      </c>
      <c r="G14" s="438"/>
      <c r="H14" s="264" t="s">
        <v>324</v>
      </c>
      <c r="I14" s="438"/>
      <c r="J14" s="505"/>
      <c r="K14" s="438"/>
      <c r="L14" s="373" t="s">
        <v>341</v>
      </c>
      <c r="M14" s="230"/>
      <c r="N14" s="357" t="s">
        <v>346</v>
      </c>
      <c r="O14" s="438"/>
      <c r="P14" s="396" t="s">
        <v>347</v>
      </c>
      <c r="Q14" s="438"/>
      <c r="R14" s="460" t="s">
        <v>1264</v>
      </c>
      <c r="S14" s="230"/>
      <c r="T14" s="457" t="s">
        <v>221</v>
      </c>
      <c r="U14" s="438"/>
      <c r="V14" s="396"/>
      <c r="W14" s="438"/>
      <c r="X14" s="439"/>
      <c r="Y14" s="438"/>
    </row>
  </sheetData>
  <mergeCells count="1">
    <mergeCell ref="J7:J14"/>
  </mergeCells>
  <hyperlinks>
    <hyperlink ref="F8" r:id="rId1" display="https://donnees.itie.sn/contrats-miniers/" xr:uid="{00000000-0004-0000-0500-000000000000}"/>
    <hyperlink ref="F9" r:id="rId2" display="https://donnees.itie.sn/contrats-miniers/" xr:uid="{00000000-0004-0000-0500-000001000000}"/>
    <hyperlink ref="F10" r:id="rId3" display="https://donnees.itie.sn/contrats-miniers/" xr:uid="{00000000-0004-0000-0500-000002000000}"/>
    <hyperlink ref="F11" r:id="rId4" display="http://itie.sn/?offshore_dl=3976" xr:uid="{00000000-0004-0000-0500-000003000000}"/>
    <hyperlink ref="F13" r:id="rId5" xr:uid="{00000000-0004-0000-0500-000004000000}"/>
    <hyperlink ref="F14" r:id="rId6" xr:uid="{00000000-0004-0000-0500-000005000000}"/>
    <hyperlink ref="P10" r:id="rId7" display="http://www.big.gouv.sn/index.php/contrats-miniers/" xr:uid="{00000000-0004-0000-0500-000006000000}"/>
    <hyperlink ref="F7" r:id="rId8" xr:uid="{00000000-0004-0000-0500-000007000000}"/>
    <hyperlink ref="P13" r:id="rId9" xr:uid="{00000000-0004-0000-0500-000008000000}"/>
    <hyperlink ref="P14" r:id="rId10" xr:uid="{00000000-0004-0000-0500-000009000000}"/>
    <hyperlink ref="P11" r:id="rId11" xr:uid="{8A01E937-E2E3-8646-83F5-052C2AE6D936}"/>
  </hyperlinks>
  <pageMargins left="0.70866141732283472" right="0.70866141732283472" top="0.74803149606299213" bottom="0.74803149606299213" header="0.31496062992125984" footer="0.31496062992125984"/>
  <pageSetup paperSize="8" scale="80" orientation="landscape"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R18"/>
  <sheetViews>
    <sheetView topLeftCell="A11" zoomScale="90" zoomScaleNormal="90" workbookViewId="0">
      <selection activeCell="H11" sqref="H11"/>
    </sheetView>
  </sheetViews>
  <sheetFormatPr baseColWidth="10" defaultColWidth="10.5" defaultRowHeight="16" x14ac:dyDescent="0.2"/>
  <cols>
    <col min="1" max="1" width="13.5" style="224" customWidth="1"/>
    <col min="2" max="2" width="30.5" style="223" customWidth="1"/>
    <col min="3" max="3" width="3.5" style="224" customWidth="1"/>
    <col min="4" max="4" width="20" style="224" customWidth="1"/>
    <col min="5" max="5" width="3.5" style="224" customWidth="1"/>
    <col min="6" max="6" width="30.5" style="224" customWidth="1"/>
    <col min="7" max="7" width="3.5" style="224" customWidth="1"/>
    <col min="8" max="8" width="24" style="224" customWidth="1"/>
    <col min="9" max="9" width="3.5" style="224" customWidth="1"/>
    <col min="10" max="10" width="29.5" style="224" customWidth="1"/>
    <col min="11" max="11" width="3" style="224" hidden="1" customWidth="1"/>
    <col min="12" max="12" width="47.6640625" style="374" hidden="1" customWidth="1"/>
    <col min="13" max="13" width="3" style="224" customWidth="1"/>
    <col min="14" max="14" width="39.5" style="374" customWidth="1"/>
    <col min="15" max="15" width="3" style="224" customWidth="1"/>
    <col min="16" max="16" width="39.5" style="224" customWidth="1"/>
    <col min="17" max="17" width="3" style="224" customWidth="1"/>
    <col min="18" max="18" width="54" style="374" customWidth="1"/>
    <col min="19" max="19" width="3" style="224" customWidth="1"/>
    <col min="20" max="20" width="39.5" style="374" customWidth="1"/>
    <col min="21" max="21" width="3" style="224" customWidth="1"/>
    <col min="22" max="22" width="39.5" style="224" customWidth="1"/>
    <col min="23" max="23" width="3" style="224" customWidth="1"/>
    <col min="24" max="24" width="39.5" style="224" customWidth="1"/>
    <col min="25" max="25" width="3" style="224" customWidth="1"/>
    <col min="26" max="304" width="10.83203125" style="225"/>
    <col min="305" max="16384" width="10.5" style="224"/>
  </cols>
  <sheetData>
    <row r="1" spans="1:25" ht="25" x14ac:dyDescent="0.25">
      <c r="A1" s="216" t="s">
        <v>348</v>
      </c>
    </row>
    <row r="3" spans="1:25" s="26" customFormat="1" ht="409" customHeight="1" x14ac:dyDescent="0.2">
      <c r="A3" s="410" t="s">
        <v>349</v>
      </c>
      <c r="B3" s="43" t="s">
        <v>350</v>
      </c>
      <c r="D3" s="400" t="s">
        <v>351</v>
      </c>
      <c r="F3" s="44"/>
      <c r="H3" s="44"/>
      <c r="J3" s="226"/>
      <c r="L3" s="357" t="s">
        <v>352</v>
      </c>
      <c r="N3" s="357"/>
      <c r="P3" s="357" t="s">
        <v>353</v>
      </c>
      <c r="R3" s="357" t="s">
        <v>1272</v>
      </c>
      <c r="T3" s="357"/>
      <c r="V3" s="357"/>
      <c r="X3" s="227"/>
    </row>
    <row r="4" spans="1:25" s="25" customFormat="1" ht="18" x14ac:dyDescent="0.2">
      <c r="A4" s="42"/>
      <c r="B4" s="34"/>
      <c r="D4" s="34"/>
      <c r="F4" s="34"/>
      <c r="H4" s="34"/>
      <c r="J4" s="35"/>
      <c r="L4" s="367"/>
      <c r="N4" s="367"/>
      <c r="P4" s="35"/>
      <c r="R4" s="367"/>
      <c r="T4" s="367"/>
      <c r="V4" s="35"/>
      <c r="X4" s="35"/>
    </row>
    <row r="5" spans="1:25" s="275" customFormat="1" ht="93" customHeight="1" x14ac:dyDescent="0.2">
      <c r="A5" s="280"/>
      <c r="B5" s="274" t="s">
        <v>118</v>
      </c>
      <c r="D5" s="276" t="s">
        <v>119</v>
      </c>
      <c r="E5" s="277"/>
      <c r="F5" s="276" t="s">
        <v>120</v>
      </c>
      <c r="G5" s="277"/>
      <c r="H5" s="276" t="s">
        <v>121</v>
      </c>
      <c r="J5" s="278" t="s">
        <v>122</v>
      </c>
      <c r="K5" s="277"/>
      <c r="L5" s="278" t="s">
        <v>123</v>
      </c>
      <c r="M5" s="277"/>
      <c r="N5" s="278" t="s">
        <v>124</v>
      </c>
      <c r="O5" s="277"/>
      <c r="P5" s="278" t="s">
        <v>125</v>
      </c>
      <c r="Q5" s="277"/>
      <c r="R5" s="278" t="s">
        <v>126</v>
      </c>
      <c r="S5" s="277"/>
      <c r="T5" s="278" t="s">
        <v>127</v>
      </c>
      <c r="U5" s="277"/>
      <c r="V5" s="278" t="s">
        <v>128</v>
      </c>
      <c r="W5" s="277"/>
      <c r="X5" s="278" t="s">
        <v>129</v>
      </c>
      <c r="Y5" s="277"/>
    </row>
    <row r="6" spans="1:25" s="25" customFormat="1" ht="18" x14ac:dyDescent="0.2">
      <c r="A6" s="42"/>
      <c r="B6" s="34"/>
      <c r="D6" s="34"/>
      <c r="F6" s="34"/>
      <c r="H6" s="34"/>
      <c r="J6" s="35"/>
      <c r="L6" s="367"/>
      <c r="N6" s="367"/>
      <c r="P6" s="35"/>
      <c r="R6" s="367"/>
      <c r="T6" s="367"/>
      <c r="V6" s="35"/>
      <c r="X6" s="35"/>
    </row>
    <row r="7" spans="1:25" s="229" customFormat="1" ht="83.25" customHeight="1" x14ac:dyDescent="0.2">
      <c r="A7" s="228"/>
      <c r="B7" s="20" t="s">
        <v>354</v>
      </c>
      <c r="D7" s="10" t="s">
        <v>133</v>
      </c>
      <c r="F7" s="304" t="s">
        <v>355</v>
      </c>
      <c r="G7" s="230"/>
      <c r="H7" s="306" t="s">
        <v>356</v>
      </c>
      <c r="I7" s="230"/>
      <c r="J7" s="506" t="s">
        <v>357</v>
      </c>
      <c r="K7" s="230"/>
      <c r="L7" s="357" t="s">
        <v>358</v>
      </c>
      <c r="M7" s="25"/>
      <c r="N7" s="357"/>
      <c r="O7" s="25"/>
      <c r="P7" s="397" t="s">
        <v>359</v>
      </c>
      <c r="Q7" s="25"/>
      <c r="R7" s="357" t="s">
        <v>358</v>
      </c>
      <c r="S7" s="25"/>
      <c r="T7" s="357"/>
      <c r="U7" s="25"/>
      <c r="V7" s="397"/>
      <c r="W7" s="25"/>
      <c r="X7" s="227"/>
      <c r="Y7" s="230"/>
    </row>
    <row r="8" spans="1:25" s="229" customFormat="1" ht="32.25" customHeight="1" x14ac:dyDescent="0.2">
      <c r="A8" s="228"/>
      <c r="B8" s="231" t="s">
        <v>360</v>
      </c>
      <c r="D8" s="10" t="s">
        <v>133</v>
      </c>
      <c r="F8" s="304" t="s">
        <v>355</v>
      </c>
      <c r="G8" s="230"/>
      <c r="H8" s="306" t="s">
        <v>356</v>
      </c>
      <c r="I8" s="230"/>
      <c r="J8" s="507"/>
      <c r="K8" s="25"/>
      <c r="L8" s="357" t="s">
        <v>361</v>
      </c>
      <c r="M8" s="25"/>
      <c r="N8" s="357"/>
      <c r="O8" s="25"/>
      <c r="P8" s="227"/>
      <c r="Q8" s="25"/>
      <c r="R8" s="357" t="s">
        <v>362</v>
      </c>
      <c r="S8" s="25"/>
      <c r="T8" s="357"/>
      <c r="U8" s="25"/>
      <c r="V8" s="227"/>
      <c r="W8" s="25"/>
      <c r="X8" s="227"/>
      <c r="Y8" s="25"/>
    </row>
    <row r="9" spans="1:25" s="229" customFormat="1" ht="66" customHeight="1" x14ac:dyDescent="0.2">
      <c r="A9" s="228"/>
      <c r="B9" s="232" t="s">
        <v>363</v>
      </c>
      <c r="D9" s="10" t="s">
        <v>364</v>
      </c>
      <c r="F9" s="304" t="s">
        <v>355</v>
      </c>
      <c r="G9" s="230"/>
      <c r="H9" s="306" t="s">
        <v>356</v>
      </c>
      <c r="I9" s="230"/>
      <c r="J9" s="507"/>
      <c r="K9" s="26"/>
      <c r="L9" s="357" t="s">
        <v>365</v>
      </c>
      <c r="M9" s="26"/>
      <c r="N9" s="357"/>
      <c r="O9" s="26"/>
      <c r="P9" s="227"/>
      <c r="Q9" s="26"/>
      <c r="R9" s="357" t="s">
        <v>365</v>
      </c>
      <c r="S9" s="26"/>
      <c r="T9" s="357"/>
      <c r="U9" s="26"/>
      <c r="V9" s="227"/>
      <c r="W9" s="26"/>
      <c r="X9" s="227"/>
      <c r="Y9" s="26"/>
    </row>
    <row r="10" spans="1:25" s="229" customFormat="1" ht="276" customHeight="1" x14ac:dyDescent="0.2">
      <c r="A10" s="228"/>
      <c r="B10" s="20" t="s">
        <v>366</v>
      </c>
      <c r="D10" s="10" t="s">
        <v>191</v>
      </c>
      <c r="F10" s="304" t="s">
        <v>367</v>
      </c>
      <c r="G10" s="230"/>
      <c r="H10" s="83" t="s">
        <v>368</v>
      </c>
      <c r="I10" s="230"/>
      <c r="J10" s="507"/>
      <c r="K10" s="25"/>
      <c r="L10" s="357" t="s">
        <v>369</v>
      </c>
      <c r="M10" s="25"/>
      <c r="N10" s="357" t="s">
        <v>370</v>
      </c>
      <c r="O10" s="25"/>
      <c r="P10" s="357" t="s">
        <v>371</v>
      </c>
      <c r="Q10" s="25"/>
      <c r="R10" s="357" t="s">
        <v>372</v>
      </c>
      <c r="S10" s="25"/>
      <c r="T10" s="357"/>
      <c r="U10" s="25"/>
      <c r="V10" s="357"/>
      <c r="W10" s="25"/>
      <c r="X10" s="227"/>
      <c r="Y10" s="25"/>
    </row>
    <row r="11" spans="1:25" s="229" customFormat="1" ht="402" customHeight="1" x14ac:dyDescent="0.2">
      <c r="A11" s="228"/>
      <c r="B11" s="231" t="s">
        <v>373</v>
      </c>
      <c r="D11" s="10" t="s">
        <v>374</v>
      </c>
      <c r="F11" s="83" t="s">
        <v>74</v>
      </c>
      <c r="G11" s="230"/>
      <c r="H11" s="83" t="s">
        <v>324</v>
      </c>
      <c r="I11" s="230"/>
      <c r="J11" s="507"/>
      <c r="K11" s="230"/>
      <c r="L11" s="357" t="s">
        <v>375</v>
      </c>
      <c r="M11" s="230"/>
      <c r="N11" s="357" t="s">
        <v>376</v>
      </c>
      <c r="O11" s="230"/>
      <c r="P11" s="357" t="s">
        <v>377</v>
      </c>
      <c r="Q11" s="230"/>
      <c r="R11" s="397" t="s">
        <v>378</v>
      </c>
      <c r="S11" s="230"/>
      <c r="T11" s="357"/>
      <c r="U11" s="230"/>
      <c r="V11" s="357"/>
      <c r="W11" s="230"/>
      <c r="X11" s="227"/>
      <c r="Y11" s="230"/>
    </row>
    <row r="12" spans="1:25" s="229" customFormat="1" ht="286" customHeight="1" x14ac:dyDescent="0.2">
      <c r="A12" s="228"/>
      <c r="B12" s="231" t="s">
        <v>379</v>
      </c>
      <c r="D12" s="10" t="s">
        <v>191</v>
      </c>
      <c r="F12" s="83" t="s">
        <v>74</v>
      </c>
      <c r="G12" s="230"/>
      <c r="H12" s="306" t="s">
        <v>380</v>
      </c>
      <c r="I12" s="230"/>
      <c r="J12" s="507"/>
      <c r="K12" s="230"/>
      <c r="L12" s="357" t="s">
        <v>381</v>
      </c>
      <c r="M12" s="230"/>
      <c r="N12" s="357" t="s">
        <v>382</v>
      </c>
      <c r="O12" s="230"/>
      <c r="P12" s="357" t="s">
        <v>383</v>
      </c>
      <c r="Q12" s="230"/>
      <c r="R12" s="357" t="s">
        <v>384</v>
      </c>
      <c r="S12" s="230"/>
      <c r="T12" s="357"/>
      <c r="U12" s="230"/>
      <c r="V12" s="357"/>
      <c r="W12" s="230"/>
      <c r="X12" s="227"/>
      <c r="Y12" s="230"/>
    </row>
    <row r="13" spans="1:25" s="229" customFormat="1" ht="112" customHeight="1" x14ac:dyDescent="0.2">
      <c r="A13" s="228"/>
      <c r="B13" s="231" t="s">
        <v>385</v>
      </c>
      <c r="D13" s="10" t="s">
        <v>191</v>
      </c>
      <c r="F13" s="83" t="s">
        <v>74</v>
      </c>
      <c r="G13" s="230"/>
      <c r="H13" s="306" t="s">
        <v>380</v>
      </c>
      <c r="I13" s="230"/>
      <c r="J13" s="507"/>
      <c r="K13" s="230"/>
      <c r="L13" s="357" t="s">
        <v>386</v>
      </c>
      <c r="M13" s="230"/>
      <c r="N13" s="357" t="s">
        <v>387</v>
      </c>
      <c r="O13" s="230"/>
      <c r="P13" s="357" t="s">
        <v>388</v>
      </c>
      <c r="Q13" s="230"/>
      <c r="R13" s="357" t="s">
        <v>389</v>
      </c>
      <c r="S13" s="230"/>
      <c r="T13" s="357"/>
      <c r="U13" s="230"/>
      <c r="V13" s="357"/>
      <c r="W13" s="230"/>
      <c r="X13" s="227"/>
      <c r="Y13" s="230"/>
    </row>
    <row r="14" spans="1:25" s="229" customFormat="1" ht="84" customHeight="1" x14ac:dyDescent="0.2">
      <c r="A14" s="228"/>
      <c r="B14" s="231" t="s">
        <v>390</v>
      </c>
      <c r="D14" s="10" t="s">
        <v>191</v>
      </c>
      <c r="F14" s="83" t="s">
        <v>74</v>
      </c>
      <c r="G14" s="233"/>
      <c r="H14" s="83" t="s">
        <v>368</v>
      </c>
      <c r="I14" s="233"/>
      <c r="J14" s="507"/>
      <c r="K14" s="233"/>
      <c r="L14" s="357" t="s">
        <v>391</v>
      </c>
      <c r="M14" s="233"/>
      <c r="N14" s="357" t="s">
        <v>392</v>
      </c>
      <c r="O14" s="233"/>
      <c r="P14" s="227"/>
      <c r="Q14" s="233"/>
      <c r="R14" s="357" t="s">
        <v>393</v>
      </c>
      <c r="S14" s="233"/>
      <c r="T14" s="357"/>
      <c r="U14" s="233"/>
      <c r="V14" s="227"/>
      <c r="W14" s="233"/>
      <c r="X14" s="227"/>
      <c r="Y14" s="233"/>
    </row>
    <row r="15" spans="1:25" s="229" customFormat="1" ht="265" customHeight="1" x14ac:dyDescent="0.2">
      <c r="A15" s="228"/>
      <c r="B15" s="231" t="s">
        <v>394</v>
      </c>
      <c r="D15" s="10" t="s">
        <v>395</v>
      </c>
      <c r="F15" s="304"/>
      <c r="G15" s="233"/>
      <c r="H15" s="83" t="s">
        <v>368</v>
      </c>
      <c r="I15" s="233"/>
      <c r="J15" s="507"/>
      <c r="K15" s="233"/>
      <c r="L15" s="357" t="s">
        <v>396</v>
      </c>
      <c r="M15" s="233"/>
      <c r="N15" s="357" t="s">
        <v>397</v>
      </c>
      <c r="O15" s="233"/>
      <c r="P15" s="357" t="s">
        <v>398</v>
      </c>
      <c r="Q15" s="233"/>
      <c r="R15" s="357" t="s">
        <v>1270</v>
      </c>
      <c r="S15" s="233"/>
      <c r="T15" s="357"/>
      <c r="U15" s="233"/>
      <c r="V15" s="357"/>
      <c r="W15" s="233"/>
      <c r="X15" s="227"/>
      <c r="Y15" s="233"/>
    </row>
    <row r="16" spans="1:25" s="229" customFormat="1" ht="41.5" customHeight="1" x14ac:dyDescent="0.2">
      <c r="A16" s="228"/>
      <c r="B16" s="231" t="s">
        <v>399</v>
      </c>
      <c r="D16" s="10" t="s">
        <v>227</v>
      </c>
      <c r="F16" s="304" t="s">
        <v>400</v>
      </c>
      <c r="G16" s="233"/>
      <c r="H16" s="83" t="s">
        <v>401</v>
      </c>
      <c r="I16" s="233"/>
      <c r="J16" s="507"/>
      <c r="K16" s="233"/>
      <c r="L16" s="357"/>
      <c r="M16" s="233"/>
      <c r="N16" s="357"/>
      <c r="O16" s="233"/>
      <c r="P16" s="397"/>
      <c r="Q16" s="233"/>
      <c r="R16" s="357"/>
      <c r="S16" s="233"/>
      <c r="T16" s="357"/>
      <c r="U16" s="233"/>
      <c r="V16" s="397"/>
      <c r="W16" s="233"/>
      <c r="X16" s="227"/>
      <c r="Y16" s="233"/>
    </row>
    <row r="17" spans="1:25" s="229" customFormat="1" ht="74.25" customHeight="1" x14ac:dyDescent="0.2">
      <c r="A17" s="228"/>
      <c r="B17" s="20" t="s">
        <v>402</v>
      </c>
      <c r="D17" s="10" t="s">
        <v>88</v>
      </c>
      <c r="F17" s="83" t="s">
        <v>74</v>
      </c>
      <c r="G17" s="233"/>
      <c r="H17" s="83" t="s">
        <v>324</v>
      </c>
      <c r="I17" s="233"/>
      <c r="J17" s="508"/>
      <c r="K17" s="233"/>
      <c r="L17" s="357"/>
      <c r="M17" s="233"/>
      <c r="N17" s="357" t="s">
        <v>403</v>
      </c>
      <c r="O17" s="233"/>
      <c r="P17" s="227"/>
      <c r="Q17" s="233"/>
      <c r="R17" s="357"/>
      <c r="S17" s="233"/>
      <c r="T17" s="357"/>
      <c r="U17" s="233"/>
      <c r="V17" s="227"/>
      <c r="W17" s="233"/>
      <c r="X17" s="227"/>
      <c r="Y17" s="233"/>
    </row>
    <row r="18" spans="1:25" s="236" customFormat="1" x14ac:dyDescent="0.2">
      <c r="A18" s="234"/>
      <c r="B18" s="235"/>
      <c r="L18" s="375"/>
      <c r="N18" s="375"/>
      <c r="R18" s="375"/>
      <c r="T18" s="375"/>
    </row>
  </sheetData>
  <mergeCells count="1">
    <mergeCell ref="J7:J17"/>
  </mergeCells>
  <hyperlinks>
    <hyperlink ref="F7" r:id="rId1" xr:uid="{00000000-0004-0000-0600-000000000000}"/>
    <hyperlink ref="F8" r:id="rId2" xr:uid="{00000000-0004-0000-0600-000001000000}"/>
    <hyperlink ref="F9" r:id="rId3" xr:uid="{00000000-0004-0000-0600-000002000000}"/>
    <hyperlink ref="F10" r:id="rId4" xr:uid="{00000000-0004-0000-0600-000003000000}"/>
    <hyperlink ref="F16" r:id="rId5" xr:uid="{00000000-0004-0000-0600-000004000000}"/>
  </hyperlinks>
  <pageMargins left="0.23622047244094491" right="0.23622047244094491" top="0.74803149606299213" bottom="0.74803149606299213" header="0.31496062992125984" footer="0.31496062992125984"/>
  <pageSetup paperSize="8" scale="87"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Y27"/>
  <sheetViews>
    <sheetView topLeftCell="C13" zoomScale="40" zoomScaleNormal="40" workbookViewId="0">
      <selection activeCell="R13" sqref="R13"/>
    </sheetView>
  </sheetViews>
  <sheetFormatPr baseColWidth="10" defaultColWidth="10.5" defaultRowHeight="16" x14ac:dyDescent="0.2"/>
  <cols>
    <col min="1" max="1" width="15" customWidth="1"/>
    <col min="2" max="2" width="31.83203125" style="14" customWidth="1"/>
    <col min="3" max="3" width="3.33203125" customWidth="1"/>
    <col min="4" max="4" width="22" customWidth="1"/>
    <col min="5" max="5" width="3.33203125" customWidth="1"/>
    <col min="6" max="6" width="23.33203125" customWidth="1"/>
    <col min="7" max="7" width="3.33203125" customWidth="1"/>
    <col min="8" max="8" width="24" customWidth="1"/>
    <col min="9" max="9" width="3.33203125" customWidth="1"/>
    <col min="10" max="10" width="29.5" customWidth="1"/>
    <col min="11" max="11" width="3.33203125" customWidth="1"/>
    <col min="12" max="12" width="67.5" style="356" customWidth="1"/>
    <col min="13" max="13" width="3.33203125" customWidth="1"/>
    <col min="14" max="14" width="39.5" style="356" customWidth="1"/>
    <col min="15" max="15" width="3.33203125" customWidth="1"/>
    <col min="16" max="16" width="39.5" customWidth="1"/>
    <col min="17" max="17" width="3.33203125" customWidth="1"/>
    <col min="18" max="18" width="67.5" style="356" customWidth="1"/>
    <col min="19" max="19" width="3.33203125" customWidth="1"/>
    <col min="20" max="20" width="39.5" style="356" customWidth="1"/>
    <col min="21" max="21" width="3.33203125" customWidth="1"/>
    <col min="22" max="22" width="39.5" customWidth="1"/>
    <col min="23" max="23" width="3.33203125" customWidth="1"/>
    <col min="24" max="24" width="39.5" customWidth="1"/>
    <col min="25" max="25" width="3.33203125" customWidth="1"/>
  </cols>
  <sheetData>
    <row r="1" spans="1:25" ht="25" x14ac:dyDescent="0.25">
      <c r="A1" s="216" t="s">
        <v>404</v>
      </c>
    </row>
    <row r="3" spans="1:25" s="26" customFormat="1" ht="389.25" customHeight="1" x14ac:dyDescent="0.2">
      <c r="A3" s="410" t="s">
        <v>405</v>
      </c>
      <c r="B3" s="43" t="s">
        <v>406</v>
      </c>
      <c r="D3" s="10" t="s">
        <v>351</v>
      </c>
      <c r="F3" s="44"/>
      <c r="H3" s="44"/>
      <c r="J3" s="226"/>
      <c r="L3" s="357" t="s">
        <v>407</v>
      </c>
      <c r="N3" s="357"/>
      <c r="P3" s="227"/>
      <c r="R3" s="357" t="s">
        <v>1284</v>
      </c>
      <c r="T3" s="357"/>
      <c r="V3" s="227"/>
      <c r="X3" s="227"/>
    </row>
    <row r="4" spans="1:25" s="25" customFormat="1" ht="18" x14ac:dyDescent="0.2">
      <c r="A4" s="42"/>
      <c r="B4" s="34"/>
      <c r="D4" s="34"/>
      <c r="F4" s="34"/>
      <c r="H4" s="34"/>
      <c r="J4" s="35"/>
      <c r="L4" s="367"/>
      <c r="N4" s="367"/>
      <c r="P4" s="35"/>
      <c r="R4" s="367"/>
      <c r="T4" s="367"/>
      <c r="V4" s="35"/>
      <c r="X4" s="35"/>
    </row>
    <row r="5" spans="1:25" s="275" customFormat="1" ht="119" x14ac:dyDescent="0.2">
      <c r="A5" s="280"/>
      <c r="B5" s="281" t="s">
        <v>118</v>
      </c>
      <c r="D5" s="276" t="s">
        <v>119</v>
      </c>
      <c r="E5" s="277"/>
      <c r="F5" s="276" t="s">
        <v>120</v>
      </c>
      <c r="G5" s="277"/>
      <c r="H5" s="276" t="s">
        <v>121</v>
      </c>
      <c r="J5" s="278" t="s">
        <v>122</v>
      </c>
      <c r="K5" s="277"/>
      <c r="L5" s="278" t="s">
        <v>123</v>
      </c>
      <c r="M5" s="277"/>
      <c r="N5" s="278" t="s">
        <v>124</v>
      </c>
      <c r="O5" s="277"/>
      <c r="P5" s="278" t="s">
        <v>125</v>
      </c>
      <c r="Q5" s="277"/>
      <c r="R5" s="278" t="s">
        <v>126</v>
      </c>
      <c r="S5" s="277"/>
      <c r="T5" s="278" t="s">
        <v>127</v>
      </c>
      <c r="U5" s="277"/>
      <c r="V5" s="278" t="s">
        <v>128</v>
      </c>
      <c r="W5" s="277"/>
      <c r="X5" s="278" t="s">
        <v>129</v>
      </c>
      <c r="Y5" s="277"/>
    </row>
    <row r="6" spans="1:25" s="25" customFormat="1" ht="18" x14ac:dyDescent="0.2">
      <c r="A6" s="42"/>
      <c r="B6" s="34"/>
      <c r="D6" s="34"/>
      <c r="F6" s="34"/>
      <c r="H6" s="34"/>
      <c r="J6" s="35"/>
      <c r="L6" s="367"/>
      <c r="N6" s="367"/>
      <c r="P6" s="35"/>
      <c r="R6" s="367"/>
      <c r="T6" s="367"/>
      <c r="V6" s="35"/>
      <c r="X6" s="35"/>
    </row>
    <row r="7" spans="1:25" s="26" customFormat="1" ht="237" customHeight="1" x14ac:dyDescent="0.2">
      <c r="A7" s="410" t="s">
        <v>180</v>
      </c>
      <c r="B7" s="43" t="s">
        <v>408</v>
      </c>
      <c r="D7" s="10" t="s">
        <v>62</v>
      </c>
      <c r="F7" s="44"/>
      <c r="H7" s="44"/>
      <c r="J7" s="226"/>
      <c r="L7" s="357" t="s">
        <v>409</v>
      </c>
      <c r="N7" s="376"/>
      <c r="P7" s="376"/>
      <c r="R7" s="357" t="s">
        <v>1271</v>
      </c>
      <c r="T7" s="376"/>
      <c r="V7" s="376"/>
      <c r="X7" s="376"/>
    </row>
    <row r="8" spans="1:25" s="25" customFormat="1" ht="18" x14ac:dyDescent="0.2">
      <c r="A8" s="56"/>
      <c r="B8" s="34"/>
      <c r="D8" s="34"/>
      <c r="F8" s="34"/>
      <c r="H8" s="34"/>
      <c r="J8" s="35"/>
      <c r="L8" s="377"/>
      <c r="N8" s="377"/>
      <c r="R8" s="377"/>
      <c r="T8" s="377"/>
    </row>
    <row r="9" spans="1:25" s="9" customFormat="1" ht="285" customHeight="1" x14ac:dyDescent="0.2">
      <c r="A9" s="410" t="s">
        <v>410</v>
      </c>
      <c r="B9" s="20" t="s">
        <v>411</v>
      </c>
      <c r="C9" s="229"/>
      <c r="D9" s="10" t="s">
        <v>150</v>
      </c>
      <c r="E9" s="229"/>
      <c r="F9" s="83" t="s">
        <v>74</v>
      </c>
      <c r="G9" s="230"/>
      <c r="H9" s="83" t="s">
        <v>412</v>
      </c>
      <c r="I9" s="230"/>
      <c r="J9" s="500"/>
      <c r="K9" s="230"/>
      <c r="L9" s="357" t="s">
        <v>413</v>
      </c>
      <c r="M9" s="25"/>
      <c r="N9" s="357"/>
      <c r="O9" s="25"/>
      <c r="P9" s="227"/>
      <c r="Q9" s="25"/>
      <c r="R9" s="357" t="s">
        <v>1285</v>
      </c>
      <c r="S9" s="25"/>
      <c r="T9" s="357"/>
      <c r="U9" s="25"/>
      <c r="V9" s="227"/>
      <c r="W9" s="25"/>
      <c r="X9" s="227"/>
      <c r="Y9" s="230"/>
    </row>
    <row r="10" spans="1:25" s="9" customFormat="1" ht="409" customHeight="1" x14ac:dyDescent="0.2">
      <c r="A10" s="485" t="s">
        <v>414</v>
      </c>
      <c r="B10" s="434" t="s">
        <v>415</v>
      </c>
      <c r="C10" s="229"/>
      <c r="D10" s="10" t="s">
        <v>287</v>
      </c>
      <c r="E10" s="229"/>
      <c r="F10" s="304" t="s">
        <v>416</v>
      </c>
      <c r="G10" s="230"/>
      <c r="H10" s="83" t="s">
        <v>412</v>
      </c>
      <c r="I10" s="230"/>
      <c r="J10" s="501"/>
      <c r="K10" s="25"/>
      <c r="L10" s="357" t="s">
        <v>417</v>
      </c>
      <c r="M10" s="25"/>
      <c r="N10" s="357"/>
      <c r="O10" s="25"/>
      <c r="P10" s="227"/>
      <c r="Q10" s="25"/>
      <c r="R10" s="357" t="s">
        <v>1286</v>
      </c>
      <c r="S10" s="25"/>
      <c r="T10" s="357"/>
      <c r="U10" s="25"/>
      <c r="V10" s="227"/>
      <c r="W10" s="25"/>
      <c r="X10" s="227"/>
      <c r="Y10" s="25"/>
    </row>
    <row r="11" spans="1:25" s="9" customFormat="1" ht="262" customHeight="1" x14ac:dyDescent="0.2">
      <c r="A11" s="496"/>
      <c r="B11" s="378" t="s">
        <v>418</v>
      </c>
      <c r="C11" s="229"/>
      <c r="D11" s="10" t="s">
        <v>287</v>
      </c>
      <c r="E11" s="229"/>
      <c r="F11" s="304" t="s">
        <v>416</v>
      </c>
      <c r="G11" s="230"/>
      <c r="H11" s="83" t="s">
        <v>412</v>
      </c>
      <c r="I11" s="230"/>
      <c r="J11" s="501"/>
      <c r="K11" s="26"/>
      <c r="L11" s="357" t="s">
        <v>419</v>
      </c>
      <c r="M11" s="26"/>
      <c r="N11" s="357" t="s">
        <v>420</v>
      </c>
      <c r="O11" s="26"/>
      <c r="P11" s="357" t="s">
        <v>421</v>
      </c>
      <c r="Q11" s="26"/>
      <c r="R11" s="357"/>
      <c r="S11" s="26"/>
      <c r="T11" s="357"/>
      <c r="U11" s="26"/>
      <c r="V11" s="357"/>
      <c r="W11" s="26"/>
      <c r="X11" s="227"/>
      <c r="Y11" s="26"/>
    </row>
    <row r="12" spans="1:25" s="9" customFormat="1" ht="207" customHeight="1" x14ac:dyDescent="0.2">
      <c r="A12" s="496"/>
      <c r="B12" s="378" t="s">
        <v>422</v>
      </c>
      <c r="C12" s="229"/>
      <c r="D12" s="10" t="s">
        <v>287</v>
      </c>
      <c r="E12" s="229"/>
      <c r="F12" s="304" t="s">
        <v>416</v>
      </c>
      <c r="G12" s="230"/>
      <c r="H12" s="83" t="s">
        <v>412</v>
      </c>
      <c r="I12" s="230"/>
      <c r="J12" s="501"/>
      <c r="K12" s="25"/>
      <c r="L12" s="357" t="s">
        <v>423</v>
      </c>
      <c r="M12" s="25"/>
      <c r="N12" s="357"/>
      <c r="O12" s="25"/>
      <c r="P12" s="227"/>
      <c r="Q12" s="25"/>
      <c r="R12" s="357"/>
      <c r="S12" s="25"/>
      <c r="T12" s="357"/>
      <c r="U12" s="25"/>
      <c r="V12" s="227"/>
      <c r="W12" s="25"/>
      <c r="X12" s="227"/>
      <c r="Y12" s="25"/>
    </row>
    <row r="13" spans="1:25" s="9" customFormat="1" ht="243" customHeight="1" x14ac:dyDescent="0.2">
      <c r="A13" s="496"/>
      <c r="B13" s="378" t="s">
        <v>424</v>
      </c>
      <c r="C13" s="229"/>
      <c r="D13" s="10" t="s">
        <v>287</v>
      </c>
      <c r="E13" s="229"/>
      <c r="F13" s="304" t="s">
        <v>416</v>
      </c>
      <c r="G13" s="230"/>
      <c r="H13" s="83" t="s">
        <v>412</v>
      </c>
      <c r="I13" s="230"/>
      <c r="J13" s="501"/>
      <c r="K13" s="230"/>
      <c r="L13" s="357" t="s">
        <v>425</v>
      </c>
      <c r="M13" s="230"/>
      <c r="N13" s="357" t="s">
        <v>426</v>
      </c>
      <c r="O13" s="230"/>
      <c r="P13" s="378" t="s">
        <v>427</v>
      </c>
      <c r="Q13" s="230"/>
      <c r="R13" s="357" t="s">
        <v>1287</v>
      </c>
      <c r="S13" s="230"/>
      <c r="T13" s="357"/>
      <c r="U13" s="230"/>
      <c r="V13" s="378"/>
      <c r="W13" s="230"/>
      <c r="X13" s="227" t="s">
        <v>428</v>
      </c>
      <c r="Y13" s="230"/>
    </row>
    <row r="14" spans="1:25" s="9" customFormat="1" ht="205" customHeight="1" x14ac:dyDescent="0.2">
      <c r="A14" s="496"/>
      <c r="B14" s="378" t="s">
        <v>429</v>
      </c>
      <c r="C14" s="229"/>
      <c r="D14" s="10" t="s">
        <v>287</v>
      </c>
      <c r="E14" s="229"/>
      <c r="F14" s="304" t="s">
        <v>416</v>
      </c>
      <c r="G14" s="230"/>
      <c r="H14" s="83" t="s">
        <v>412</v>
      </c>
      <c r="I14" s="230"/>
      <c r="J14" s="501"/>
      <c r="K14" s="230"/>
      <c r="L14" s="357" t="s">
        <v>430</v>
      </c>
      <c r="M14" s="230"/>
      <c r="N14" s="357" t="s">
        <v>431</v>
      </c>
      <c r="O14" s="230"/>
      <c r="P14" s="395" t="s">
        <v>432</v>
      </c>
      <c r="Q14" s="230"/>
      <c r="R14" s="357" t="s">
        <v>1290</v>
      </c>
      <c r="S14" s="230"/>
      <c r="T14" s="357"/>
      <c r="U14" s="230"/>
      <c r="V14" s="395"/>
      <c r="W14" s="230"/>
      <c r="X14" s="227"/>
      <c r="Y14" s="230"/>
    </row>
    <row r="15" spans="1:25" s="9" customFormat="1" ht="336" customHeight="1" x14ac:dyDescent="0.2">
      <c r="A15" s="496"/>
      <c r="B15" s="378" t="s">
        <v>433</v>
      </c>
      <c r="C15" s="229"/>
      <c r="D15" s="10" t="s">
        <v>287</v>
      </c>
      <c r="E15" s="229"/>
      <c r="F15" s="304" t="s">
        <v>416</v>
      </c>
      <c r="G15" s="230"/>
      <c r="H15" s="83" t="s">
        <v>412</v>
      </c>
      <c r="I15" s="230"/>
      <c r="J15" s="501"/>
      <c r="K15" s="230"/>
      <c r="L15" s="357" t="s">
        <v>434</v>
      </c>
      <c r="M15" s="230"/>
      <c r="N15" s="357" t="s">
        <v>435</v>
      </c>
      <c r="O15" s="230"/>
      <c r="P15" s="357" t="s">
        <v>436</v>
      </c>
      <c r="Q15" s="230"/>
      <c r="R15" s="357" t="s">
        <v>1291</v>
      </c>
      <c r="S15" s="230"/>
      <c r="T15" s="357"/>
      <c r="U15" s="230"/>
      <c r="V15" s="357"/>
      <c r="W15" s="230"/>
      <c r="X15" s="387" t="s">
        <v>437</v>
      </c>
      <c r="Y15" s="230"/>
    </row>
    <row r="16" spans="1:25" s="9" customFormat="1" ht="92.25" customHeight="1" x14ac:dyDescent="0.2">
      <c r="A16" s="485" t="s">
        <v>438</v>
      </c>
      <c r="B16" s="20" t="s">
        <v>439</v>
      </c>
      <c r="C16" s="229"/>
      <c r="D16" s="10" t="s">
        <v>227</v>
      </c>
      <c r="E16" s="229"/>
      <c r="F16" s="304" t="s">
        <v>440</v>
      </c>
      <c r="G16" s="27"/>
      <c r="H16" s="83" t="s">
        <v>441</v>
      </c>
      <c r="I16" s="27"/>
      <c r="J16" s="501"/>
      <c r="K16" s="27"/>
      <c r="L16" s="357" t="s">
        <v>442</v>
      </c>
      <c r="M16" s="27"/>
      <c r="N16" s="357"/>
      <c r="O16" s="27"/>
      <c r="P16" s="227"/>
      <c r="Q16" s="27"/>
      <c r="R16" s="357"/>
      <c r="S16" s="27"/>
      <c r="T16" s="357"/>
      <c r="U16" s="27"/>
      <c r="V16" s="227"/>
      <c r="W16" s="27"/>
      <c r="X16" s="227"/>
      <c r="Y16" s="27"/>
    </row>
    <row r="17" spans="1:25" s="9" customFormat="1" ht="287.25" customHeight="1" x14ac:dyDescent="0.2">
      <c r="A17" s="485"/>
      <c r="B17" s="20" t="s">
        <v>439</v>
      </c>
      <c r="C17" s="229"/>
      <c r="D17" s="10" t="s">
        <v>227</v>
      </c>
      <c r="E17" s="229"/>
      <c r="F17" s="304" t="s">
        <v>443</v>
      </c>
      <c r="G17" s="27"/>
      <c r="H17" s="83" t="s">
        <v>444</v>
      </c>
      <c r="I17" s="27"/>
      <c r="J17" s="501"/>
      <c r="K17" s="27"/>
      <c r="L17" s="357" t="s">
        <v>445</v>
      </c>
      <c r="M17" s="27"/>
      <c r="N17" s="357" t="s">
        <v>446</v>
      </c>
      <c r="O17" s="27"/>
      <c r="P17" s="357" t="s">
        <v>447</v>
      </c>
      <c r="Q17" s="27"/>
      <c r="R17" s="357" t="s">
        <v>1289</v>
      </c>
      <c r="S17" s="27"/>
      <c r="T17" s="357"/>
      <c r="U17" s="27"/>
      <c r="V17" s="357"/>
      <c r="W17" s="27"/>
      <c r="X17" s="227"/>
      <c r="Y17" s="27"/>
    </row>
    <row r="18" spans="1:25" s="9" customFormat="1" ht="51" customHeight="1" x14ac:dyDescent="0.2">
      <c r="A18" s="485"/>
      <c r="B18" s="20" t="s">
        <v>448</v>
      </c>
      <c r="C18" s="229"/>
      <c r="D18" s="10" t="s">
        <v>227</v>
      </c>
      <c r="E18" s="229"/>
      <c r="F18" s="304" t="s">
        <v>449</v>
      </c>
      <c r="G18" s="27"/>
      <c r="H18" s="83" t="s">
        <v>450</v>
      </c>
      <c r="I18" s="27"/>
      <c r="J18" s="501"/>
      <c r="K18" s="27"/>
      <c r="L18" s="357"/>
      <c r="M18" s="27"/>
      <c r="N18" s="357"/>
      <c r="O18" s="27"/>
      <c r="P18" s="227"/>
      <c r="Q18" s="27"/>
      <c r="R18" s="357"/>
      <c r="S18" s="27"/>
      <c r="T18" s="357"/>
      <c r="U18" s="27"/>
      <c r="V18" s="227"/>
      <c r="W18" s="27"/>
      <c r="X18" s="227"/>
      <c r="Y18" s="27"/>
    </row>
    <row r="19" spans="1:25" s="9" customFormat="1" ht="51" customHeight="1" x14ac:dyDescent="0.2">
      <c r="A19" s="496"/>
      <c r="B19" s="20" t="s">
        <v>448</v>
      </c>
      <c r="C19" s="229"/>
      <c r="D19" s="10" t="s">
        <v>451</v>
      </c>
      <c r="E19" s="229"/>
      <c r="F19" s="83" t="s">
        <v>74</v>
      </c>
      <c r="G19" s="27"/>
      <c r="H19" s="83" t="s">
        <v>324</v>
      </c>
      <c r="I19" s="27"/>
      <c r="J19" s="501"/>
      <c r="K19" s="27"/>
      <c r="L19" s="357"/>
      <c r="M19" s="27"/>
      <c r="N19" s="357"/>
      <c r="O19" s="27"/>
      <c r="P19" s="227"/>
      <c r="Q19" s="27"/>
      <c r="R19" s="357"/>
      <c r="S19" s="27"/>
      <c r="T19" s="357"/>
      <c r="U19" s="27"/>
      <c r="V19" s="227"/>
      <c r="W19" s="27"/>
      <c r="X19" s="227"/>
      <c r="Y19" s="27"/>
    </row>
    <row r="20" spans="1:25" s="9" customFormat="1" ht="207" customHeight="1" x14ac:dyDescent="0.2">
      <c r="A20" s="485" t="s">
        <v>452</v>
      </c>
      <c r="B20" s="378" t="s">
        <v>453</v>
      </c>
      <c r="C20" s="229"/>
      <c r="D20" s="10" t="s">
        <v>227</v>
      </c>
      <c r="E20" s="229"/>
      <c r="F20" s="304" t="s">
        <v>449</v>
      </c>
      <c r="G20" s="27"/>
      <c r="H20" s="83" t="s">
        <v>454</v>
      </c>
      <c r="I20" s="27"/>
      <c r="J20" s="501"/>
      <c r="K20" s="27"/>
      <c r="L20" s="357" t="s">
        <v>455</v>
      </c>
      <c r="M20" s="27"/>
      <c r="N20" s="357"/>
      <c r="O20" s="27"/>
      <c r="P20" s="227"/>
      <c r="Q20" s="27"/>
      <c r="R20" s="357" t="s">
        <v>1278</v>
      </c>
      <c r="S20" s="27"/>
      <c r="T20" s="357"/>
      <c r="U20" s="27"/>
      <c r="V20" s="227"/>
      <c r="W20" s="27"/>
      <c r="X20" s="227"/>
      <c r="Y20" s="27"/>
    </row>
    <row r="21" spans="1:25" s="9" customFormat="1" ht="102" customHeight="1" x14ac:dyDescent="0.2">
      <c r="A21" s="496"/>
      <c r="B21" s="378" t="s">
        <v>456</v>
      </c>
      <c r="C21" s="229"/>
      <c r="D21" s="10" t="s">
        <v>227</v>
      </c>
      <c r="E21" s="229"/>
      <c r="F21" s="304" t="s">
        <v>449</v>
      </c>
      <c r="G21" s="27"/>
      <c r="H21" s="83" t="s">
        <v>454</v>
      </c>
      <c r="I21" s="27"/>
      <c r="J21" s="501"/>
      <c r="K21" s="27"/>
      <c r="L21" s="357" t="s">
        <v>457</v>
      </c>
      <c r="M21" s="27"/>
      <c r="N21" s="357"/>
      <c r="O21" s="27"/>
      <c r="P21" s="227"/>
      <c r="Q21" s="27"/>
      <c r="R21" s="357" t="s">
        <v>1279</v>
      </c>
      <c r="S21" s="27"/>
      <c r="T21" s="357"/>
      <c r="U21" s="27"/>
      <c r="V21" s="227"/>
      <c r="W21" s="27"/>
      <c r="X21" s="227"/>
      <c r="Y21" s="27"/>
    </row>
    <row r="22" spans="1:25" s="9" customFormat="1" ht="280" customHeight="1" x14ac:dyDescent="0.2">
      <c r="A22" s="496"/>
      <c r="B22" s="378" t="s">
        <v>458</v>
      </c>
      <c r="C22" s="229"/>
      <c r="D22" s="10" t="s">
        <v>227</v>
      </c>
      <c r="E22" s="229"/>
      <c r="F22" s="304" t="s">
        <v>449</v>
      </c>
      <c r="G22" s="27"/>
      <c r="H22" s="83" t="s">
        <v>454</v>
      </c>
      <c r="I22" s="27"/>
      <c r="J22" s="501"/>
      <c r="K22" s="27"/>
      <c r="L22" s="357" t="s">
        <v>459</v>
      </c>
      <c r="M22" s="27"/>
      <c r="N22" s="357"/>
      <c r="O22" s="27"/>
      <c r="P22" s="227"/>
      <c r="Q22" s="27"/>
      <c r="R22" s="357" t="s">
        <v>1280</v>
      </c>
      <c r="S22" s="27"/>
      <c r="T22" s="357"/>
      <c r="U22" s="27"/>
      <c r="V22" s="227"/>
      <c r="W22" s="27"/>
      <c r="X22" s="227"/>
      <c r="Y22" s="27"/>
    </row>
    <row r="23" spans="1:25" s="9" customFormat="1" ht="51" customHeight="1" x14ac:dyDescent="0.2">
      <c r="A23" s="496"/>
      <c r="B23" s="378" t="s">
        <v>460</v>
      </c>
      <c r="C23" s="229"/>
      <c r="D23" s="10" t="s">
        <v>227</v>
      </c>
      <c r="E23" s="229"/>
      <c r="F23" s="304" t="s">
        <v>449</v>
      </c>
      <c r="G23" s="27"/>
      <c r="H23" s="83" t="s">
        <v>454</v>
      </c>
      <c r="I23" s="27"/>
      <c r="J23" s="501"/>
      <c r="K23" s="27"/>
      <c r="L23" s="357" t="s">
        <v>461</v>
      </c>
      <c r="M23" s="27"/>
      <c r="N23" s="357"/>
      <c r="O23" s="27"/>
      <c r="P23" s="227"/>
      <c r="Q23" s="27"/>
      <c r="R23" s="357" t="s">
        <v>1281</v>
      </c>
      <c r="S23" s="27"/>
      <c r="T23" s="357"/>
      <c r="U23" s="27"/>
      <c r="V23" s="227"/>
      <c r="W23" s="27"/>
      <c r="X23" s="227"/>
      <c r="Y23" s="27"/>
    </row>
    <row r="24" spans="1:25" s="9" customFormat="1" ht="219" customHeight="1" x14ac:dyDescent="0.2">
      <c r="A24" s="485" t="s">
        <v>462</v>
      </c>
      <c r="B24" s="378" t="s">
        <v>463</v>
      </c>
      <c r="C24" s="229"/>
      <c r="D24" s="10" t="s">
        <v>227</v>
      </c>
      <c r="E24" s="229"/>
      <c r="F24" s="304" t="s">
        <v>449</v>
      </c>
      <c r="G24" s="27"/>
      <c r="H24" s="83" t="s">
        <v>454</v>
      </c>
      <c r="I24" s="27"/>
      <c r="J24" s="501"/>
      <c r="K24" s="27"/>
      <c r="L24" s="357" t="s">
        <v>464</v>
      </c>
      <c r="M24" s="27"/>
      <c r="N24" s="357" t="s">
        <v>465</v>
      </c>
      <c r="O24" s="27"/>
      <c r="P24" s="357" t="s">
        <v>466</v>
      </c>
      <c r="Q24" s="27"/>
      <c r="R24" s="357" t="s">
        <v>1283</v>
      </c>
      <c r="S24" s="27"/>
      <c r="T24" s="357"/>
      <c r="U24" s="27"/>
      <c r="V24" s="357"/>
      <c r="W24" s="27"/>
      <c r="X24" s="227"/>
      <c r="Y24" s="27"/>
    </row>
    <row r="25" spans="1:25" s="9" customFormat="1" ht="81" customHeight="1" x14ac:dyDescent="0.2">
      <c r="A25" s="496"/>
      <c r="B25" s="378" t="s">
        <v>467</v>
      </c>
      <c r="C25" s="229"/>
      <c r="D25" s="10" t="s">
        <v>227</v>
      </c>
      <c r="E25" s="229"/>
      <c r="F25" s="304" t="s">
        <v>449</v>
      </c>
      <c r="G25" s="27"/>
      <c r="H25" s="83" t="s">
        <v>454</v>
      </c>
      <c r="I25" s="27"/>
      <c r="J25" s="501"/>
      <c r="K25" s="27"/>
      <c r="L25" s="357" t="s">
        <v>468</v>
      </c>
      <c r="M25" s="27"/>
      <c r="N25" s="357"/>
      <c r="O25" s="27"/>
      <c r="P25" s="227"/>
      <c r="Q25" s="27"/>
      <c r="R25" s="357" t="s">
        <v>1288</v>
      </c>
      <c r="S25" s="27"/>
      <c r="T25" s="357"/>
      <c r="U25" s="27"/>
      <c r="V25" s="227"/>
      <c r="W25" s="27"/>
      <c r="X25" s="227"/>
      <c r="Y25" s="27"/>
    </row>
    <row r="26" spans="1:25" s="9" customFormat="1" ht="82" customHeight="1" x14ac:dyDescent="0.2">
      <c r="A26" s="410" t="s">
        <v>469</v>
      </c>
      <c r="B26" s="378" t="s">
        <v>470</v>
      </c>
      <c r="C26" s="229"/>
      <c r="D26" s="10" t="s">
        <v>227</v>
      </c>
      <c r="E26" s="229"/>
      <c r="F26" s="304" t="s">
        <v>449</v>
      </c>
      <c r="G26" s="27"/>
      <c r="H26" s="83" t="s">
        <v>454</v>
      </c>
      <c r="I26" s="27"/>
      <c r="J26" s="502"/>
      <c r="K26" s="27"/>
      <c r="L26" s="357" t="s">
        <v>471</v>
      </c>
      <c r="M26" s="27"/>
      <c r="N26" s="357"/>
      <c r="O26" s="27"/>
      <c r="P26" s="227"/>
      <c r="Q26" s="27"/>
      <c r="R26" s="357" t="s">
        <v>1282</v>
      </c>
      <c r="S26" s="27"/>
      <c r="T26" s="357"/>
      <c r="U26" s="27"/>
      <c r="V26" s="227"/>
      <c r="W26" s="27"/>
      <c r="X26" s="227"/>
      <c r="Y26" s="27"/>
    </row>
    <row r="27" spans="1:25" s="11" customFormat="1" x14ac:dyDescent="0.2">
      <c r="A27" s="47"/>
      <c r="B27" s="82"/>
      <c r="L27" s="68"/>
      <c r="N27" s="68"/>
      <c r="R27" s="68"/>
      <c r="T27" s="68"/>
    </row>
  </sheetData>
  <mergeCells count="5">
    <mergeCell ref="A10:A15"/>
    <mergeCell ref="A16:A19"/>
    <mergeCell ref="A20:A23"/>
    <mergeCell ref="A24:A25"/>
    <mergeCell ref="J9:J26"/>
  </mergeCells>
  <hyperlinks>
    <hyperlink ref="F10" r:id="rId1" display="http://itie.sn/?offshore_dl=2704" xr:uid="{00000000-0004-0000-0700-000000000000}"/>
    <hyperlink ref="F11:F15" r:id="rId2" display="http://itie.sn/?offshore_dl=2704" xr:uid="{00000000-0004-0000-0700-000001000000}"/>
    <hyperlink ref="F16" r:id="rId3" xr:uid="{00000000-0004-0000-0700-000002000000}"/>
    <hyperlink ref="F17" r:id="rId4" xr:uid="{00000000-0004-0000-0700-000003000000}"/>
    <hyperlink ref="F18" r:id="rId5" xr:uid="{00000000-0004-0000-0700-000004000000}"/>
    <hyperlink ref="F20:F23" r:id="rId6" display="http://itie.sn/entreprises-detat/" xr:uid="{00000000-0004-0000-0700-000005000000}"/>
    <hyperlink ref="F24:F25" r:id="rId7" display="http://itie.sn/entreprises-detat/" xr:uid="{00000000-0004-0000-0700-000006000000}"/>
    <hyperlink ref="F26" r:id="rId8" xr:uid="{00000000-0004-0000-0700-000007000000}"/>
    <hyperlink ref="P14" r:id="rId9" xr:uid="{00000000-0004-0000-0700-000008000000}"/>
    <hyperlink ref="X15" r:id="rId10" display="https://itie.sn/?offshore_dl=2704   " xr:uid="{00000000-0004-0000-0700-000009000000}"/>
  </hyperlinks>
  <pageMargins left="0.23622047244094491" right="0.23622047244094491" top="0.74803149606299213" bottom="0.74803149606299213" header="0.31496062992125984" footer="0.31496062992125984"/>
  <pageSetup paperSize="8" scale="79" fitToHeight="2" orientation="landscape"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L12"/>
  <sheetViews>
    <sheetView topLeftCell="D10" zoomScale="70" zoomScaleNormal="70" workbookViewId="0">
      <selection activeCell="F7" sqref="F7"/>
    </sheetView>
  </sheetViews>
  <sheetFormatPr baseColWidth="10" defaultColWidth="10.5" defaultRowHeight="16" x14ac:dyDescent="0.2"/>
  <cols>
    <col min="1" max="1" width="18.33203125" style="224" customWidth="1"/>
    <col min="2" max="2" width="37.5" style="224" customWidth="1"/>
    <col min="3" max="3" width="3" style="224" customWidth="1"/>
    <col min="4" max="4" width="39" style="224" customWidth="1"/>
    <col min="5" max="5" width="3" style="224" customWidth="1"/>
    <col min="6" max="6" width="28.5" style="224" customWidth="1"/>
    <col min="7" max="7" width="3" style="224" customWidth="1"/>
    <col min="8" max="8" width="28.5" style="224" customWidth="1"/>
    <col min="9" max="9" width="3" style="224" customWidth="1"/>
    <col min="10" max="10" width="39.5" style="224" customWidth="1"/>
    <col min="11" max="11" width="3" style="224" customWidth="1"/>
    <col min="12" max="12" width="39.5" style="374" customWidth="1"/>
    <col min="13" max="13" width="3" style="224" customWidth="1"/>
    <col min="14" max="14" width="39.5" style="224" customWidth="1"/>
    <col min="15" max="15" width="3" style="224" customWidth="1"/>
    <col min="16" max="16" width="39.5" style="224" customWidth="1"/>
    <col min="17" max="17" width="3" style="224" customWidth="1"/>
    <col min="18" max="18" width="39.5" style="224" customWidth="1"/>
    <col min="19" max="19" width="3" style="224" customWidth="1"/>
    <col min="20" max="16384" width="10.5" style="224"/>
  </cols>
  <sheetData>
    <row r="1" spans="1:298" ht="25" x14ac:dyDescent="0.25">
      <c r="A1" s="216" t="s">
        <v>472</v>
      </c>
    </row>
    <row r="3" spans="1:298" s="22" customFormat="1" ht="105" customHeight="1" x14ac:dyDescent="0.2">
      <c r="A3" s="29" t="s">
        <v>473</v>
      </c>
      <c r="B3" s="405" t="s">
        <v>474</v>
      </c>
      <c r="C3" s="21"/>
      <c r="D3" s="247" t="s">
        <v>255</v>
      </c>
      <c r="E3" s="23"/>
      <c r="F3" s="24"/>
      <c r="G3" s="23"/>
      <c r="H3" s="24"/>
      <c r="I3" s="23"/>
      <c r="J3" s="237"/>
      <c r="L3" s="381" t="s">
        <v>1310</v>
      </c>
      <c r="N3" s="238"/>
      <c r="P3" s="238"/>
      <c r="R3" s="238"/>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row>
    <row r="4" spans="1:298" s="5" customFormat="1" ht="18" x14ac:dyDescent="0.2">
      <c r="B4" s="3"/>
      <c r="C4" s="2"/>
      <c r="D4" s="3"/>
      <c r="E4" s="2"/>
      <c r="F4" s="3"/>
      <c r="G4" s="2"/>
      <c r="H4" s="3"/>
      <c r="I4" s="2"/>
      <c r="J4" s="4"/>
      <c r="L4" s="382"/>
      <c r="N4" s="4"/>
      <c r="P4" s="4"/>
      <c r="R4" s="4"/>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row>
    <row r="5" spans="1:298" s="136" customFormat="1" ht="85" x14ac:dyDescent="0.2">
      <c r="A5" s="285"/>
      <c r="B5" s="286" t="s">
        <v>118</v>
      </c>
      <c r="C5" s="287"/>
      <c r="D5" s="276" t="s">
        <v>119</v>
      </c>
      <c r="E5" s="277"/>
      <c r="F5" s="276" t="s">
        <v>120</v>
      </c>
      <c r="G5" s="277"/>
      <c r="H5" s="276" t="s">
        <v>121</v>
      </c>
      <c r="I5" s="275"/>
      <c r="J5" s="278" t="s">
        <v>122</v>
      </c>
      <c r="K5" s="288"/>
      <c r="L5" s="289" t="s">
        <v>123</v>
      </c>
      <c r="M5" s="288"/>
      <c r="N5" s="289" t="s">
        <v>124</v>
      </c>
      <c r="O5" s="288"/>
      <c r="P5" s="289" t="s">
        <v>125</v>
      </c>
      <c r="Q5" s="288"/>
      <c r="R5" s="289" t="s">
        <v>129</v>
      </c>
      <c r="S5" s="288"/>
    </row>
    <row r="6" spans="1:298" s="5" customFormat="1" ht="18" x14ac:dyDescent="0.2">
      <c r="B6" s="3"/>
      <c r="C6" s="2"/>
      <c r="D6" s="3"/>
      <c r="E6" s="2"/>
      <c r="F6" s="3"/>
      <c r="G6" s="2"/>
      <c r="H6" s="3"/>
      <c r="I6" s="2"/>
      <c r="J6" s="4"/>
      <c r="L6" s="382"/>
      <c r="N6" s="4"/>
      <c r="P6" s="4"/>
      <c r="R6" s="4"/>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row>
    <row r="7" spans="1:298" s="243" customFormat="1" ht="115" customHeight="1" x14ac:dyDescent="0.2">
      <c r="A7" s="239"/>
      <c r="B7" s="283" t="s">
        <v>475</v>
      </c>
      <c r="C7" s="240"/>
      <c r="D7" s="8" t="s">
        <v>476</v>
      </c>
      <c r="E7" s="240"/>
      <c r="F7" s="304" t="s">
        <v>477</v>
      </c>
      <c r="G7" s="241"/>
      <c r="H7" s="83" t="s">
        <v>478</v>
      </c>
      <c r="I7" s="241"/>
      <c r="J7" s="509"/>
      <c r="K7" s="242"/>
      <c r="L7" s="381" t="s">
        <v>479</v>
      </c>
      <c r="M7" s="242"/>
      <c r="N7" s="238"/>
      <c r="O7" s="242"/>
      <c r="P7" s="238"/>
      <c r="Q7" s="242"/>
      <c r="R7" s="238"/>
      <c r="S7" s="242"/>
    </row>
    <row r="8" spans="1:298" s="243" customFormat="1" ht="115" customHeight="1" x14ac:dyDescent="0.2">
      <c r="A8" s="310"/>
      <c r="B8" s="283" t="s">
        <v>475</v>
      </c>
      <c r="C8" s="311"/>
      <c r="D8" s="8" t="s">
        <v>476</v>
      </c>
      <c r="E8" s="311"/>
      <c r="F8" s="304" t="s">
        <v>480</v>
      </c>
      <c r="G8" s="312"/>
      <c r="H8" s="83" t="s">
        <v>481</v>
      </c>
      <c r="I8" s="312"/>
      <c r="J8" s="510"/>
      <c r="K8" s="242"/>
      <c r="L8" s="381" t="s">
        <v>1309</v>
      </c>
      <c r="M8" s="242"/>
      <c r="N8" s="238"/>
      <c r="O8" s="242"/>
      <c r="P8" s="238"/>
      <c r="Q8" s="242"/>
      <c r="R8" s="238"/>
      <c r="S8" s="242"/>
    </row>
    <row r="9" spans="1:298" s="243" customFormat="1" ht="115" customHeight="1" x14ac:dyDescent="0.2">
      <c r="A9" s="228"/>
      <c r="B9" s="282" t="s">
        <v>482</v>
      </c>
      <c r="C9" s="229"/>
      <c r="D9" s="8" t="s">
        <v>476</v>
      </c>
      <c r="E9" s="229"/>
      <c r="F9" s="304" t="s">
        <v>483</v>
      </c>
      <c r="G9" s="244"/>
      <c r="H9" s="83" t="s">
        <v>484</v>
      </c>
      <c r="I9" s="244"/>
      <c r="J9" s="511"/>
      <c r="K9" s="5"/>
      <c r="L9" s="381" t="s">
        <v>485</v>
      </c>
      <c r="M9" s="5"/>
      <c r="N9" s="238"/>
      <c r="O9" s="5"/>
      <c r="P9" s="238"/>
      <c r="Q9" s="5"/>
      <c r="R9" s="238"/>
      <c r="S9" s="5"/>
    </row>
    <row r="10" spans="1:298" s="243" customFormat="1" ht="115" customHeight="1" x14ac:dyDescent="0.2">
      <c r="A10" s="308"/>
      <c r="B10" s="282" t="s">
        <v>482</v>
      </c>
      <c r="C10" s="309"/>
      <c r="D10" s="8" t="s">
        <v>476</v>
      </c>
      <c r="E10" s="309"/>
      <c r="F10" s="304" t="s">
        <v>486</v>
      </c>
      <c r="G10" s="244"/>
      <c r="H10" s="83" t="s">
        <v>481</v>
      </c>
      <c r="I10" s="244"/>
      <c r="J10" s="511"/>
      <c r="K10" s="5"/>
      <c r="L10" s="381" t="s">
        <v>487</v>
      </c>
      <c r="M10" s="5"/>
      <c r="N10" s="238"/>
      <c r="O10" s="5"/>
      <c r="P10" s="238"/>
      <c r="Q10" s="5"/>
      <c r="R10" s="238"/>
      <c r="S10" s="5"/>
    </row>
    <row r="11" spans="1:298" s="243" customFormat="1" ht="115" customHeight="1" x14ac:dyDescent="0.2">
      <c r="A11" s="245"/>
      <c r="B11" s="284" t="s">
        <v>488</v>
      </c>
      <c r="C11" s="246"/>
      <c r="D11" s="8" t="s">
        <v>476</v>
      </c>
      <c r="E11" s="246"/>
      <c r="F11" s="304" t="s">
        <v>477</v>
      </c>
      <c r="G11" s="244"/>
      <c r="H11" s="83" t="s">
        <v>478</v>
      </c>
      <c r="I11" s="244"/>
      <c r="J11" s="511"/>
      <c r="K11" s="22"/>
      <c r="L11" s="381" t="s">
        <v>489</v>
      </c>
      <c r="M11" s="22"/>
      <c r="N11" s="238"/>
      <c r="O11" s="22"/>
      <c r="P11" s="238"/>
      <c r="Q11" s="22"/>
      <c r="R11" s="238"/>
      <c r="S11" s="22"/>
    </row>
    <row r="12" spans="1:298" s="243" customFormat="1" ht="115" customHeight="1" x14ac:dyDescent="0.2">
      <c r="A12" s="245"/>
      <c r="B12" s="284" t="s">
        <v>488</v>
      </c>
      <c r="C12" s="246"/>
      <c r="D12" s="8" t="s">
        <v>476</v>
      </c>
      <c r="E12" s="246"/>
      <c r="F12" s="304" t="s">
        <v>480</v>
      </c>
      <c r="G12" s="244"/>
      <c r="H12" s="83" t="s">
        <v>481</v>
      </c>
      <c r="I12" s="244"/>
      <c r="J12" s="512"/>
      <c r="K12" s="22"/>
      <c r="L12" s="381" t="s">
        <v>490</v>
      </c>
      <c r="M12" s="22"/>
      <c r="N12" s="238"/>
      <c r="O12" s="22"/>
      <c r="P12" s="238"/>
      <c r="Q12" s="22"/>
      <c r="R12" s="238"/>
      <c r="S12" s="22"/>
    </row>
  </sheetData>
  <mergeCells count="1">
    <mergeCell ref="J7:J12"/>
  </mergeCells>
  <dataValidations count="2">
    <dataValidation type="whole" showInputMessage="1" showErrorMessage="1" sqref="A5:F5 H5 A7:C12 E7:E12" xr:uid="{00000000-0002-0000-0800-000000000000}">
      <formula1>999999</formula1>
      <formula2>99999999</formula2>
    </dataValidation>
    <dataValidation type="list" showInputMessage="1" showErrorMessage="1" promptTitle="Type de déclaration" prompt="Veuillez indiquer le type de déclaration parmi les options suivantes :_x000a__x000a_Divulgation systématique_x000a_Rapport ITIE_x000a_Non disponible_x000a_Sans objet_x000a_" sqref="D8:D12" xr:uid="{00000000-0002-0000-0800-000001000000}">
      <formula1>Reporting_options_list</formula1>
    </dataValidation>
  </dataValidations>
  <hyperlinks>
    <hyperlink ref="F7" r:id="rId1" xr:uid="{00000000-0004-0000-0800-000000000000}"/>
    <hyperlink ref="F8" r:id="rId2" xr:uid="{00000000-0004-0000-0800-000001000000}"/>
    <hyperlink ref="F9" r:id="rId3" xr:uid="{00000000-0004-0000-0800-000002000000}"/>
    <hyperlink ref="F10" r:id="rId4" xr:uid="{00000000-0004-0000-0800-000003000000}"/>
    <hyperlink ref="F11" r:id="rId5" xr:uid="{00000000-0004-0000-0800-000004000000}"/>
    <hyperlink ref="F12" r:id="rId6" xr:uid="{00000000-0004-0000-0800-000005000000}"/>
  </hyperlinks>
  <pageMargins left="0.23622047244094491" right="0.23622047244094491" top="0.74803149606299213" bottom="0.74803149606299213" header="0.31496062992125984" footer="0.31496062992125984"/>
  <pageSetup paperSize="8" scale="93"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4" ma:contentTypeDescription="Create a new document." ma:contentTypeScope="" ma:versionID="734bb18dadd088e495198a8c26b5400b">
  <xsd:schema xmlns:xsd="http://www.w3.org/2001/XMLSchema" xmlns:xs="http://www.w3.org/2001/XMLSchema" xmlns:p="http://schemas.microsoft.com/office/2006/metadata/properties" xmlns:ns2="e5f84dc2-8d0a-4b0b-b04b-22a5c9c54e51" targetNamespace="http://schemas.microsoft.com/office/2006/metadata/properties" ma:root="true" ma:fieldsID="460234b45516400f8948544e12c4688a" ns2:_="">
    <xsd:import namespace="e5f84dc2-8d0a-4b0b-b04b-22a5c9c54e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880D90-E653-4E35-AA63-D0B1369B5F8D}"/>
</file>

<file path=customXml/itemProps2.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3.xml><?xml version="1.0" encoding="utf-8"?>
<ds:datastoreItem xmlns:ds="http://schemas.openxmlformats.org/officeDocument/2006/customXml" ds:itemID="{8519F17E-4F5A-450D-B771-D83C95A89723}">
  <ds:schemaRefs>
    <ds:schemaRef ds:uri="http://www.w3.org/XML/1998/namespac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0c958bcd-fe3d-4310-8463-0016d19558cc"/>
    <ds:schemaRef ds:uri="http://schemas.microsoft.com/office/infopath/2007/PartnerControls"/>
    <ds:schemaRef ds:uri="36538d5f-f7e1-46e7-b8e6-8d0f62ce976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31</vt:i4>
      </vt:variant>
      <vt:variant>
        <vt:lpstr>Named Ranges</vt:lpstr>
      </vt:variant>
      <vt:variant>
        <vt:i4>16</vt:i4>
      </vt:variant>
    </vt:vector>
  </HeadingPairs>
  <TitlesOfParts>
    <vt:vector size="47" baseType="lpstr">
      <vt:lpstr>Introduction</vt:lpstr>
      <vt:lpstr>À propos de</vt:lpstr>
      <vt:lpstr>2.1</vt:lpstr>
      <vt:lpstr>2.2</vt:lpstr>
      <vt:lpstr>2.3</vt:lpstr>
      <vt:lpstr>2.4</vt:lpstr>
      <vt:lpstr>2.5</vt:lpstr>
      <vt:lpstr>2.6</vt:lpstr>
      <vt:lpstr>3.1</vt:lpstr>
      <vt:lpstr>3.2</vt:lpstr>
      <vt:lpstr>3.3</vt:lpstr>
      <vt:lpstr>4.1</vt:lpstr>
      <vt:lpstr>4.1 – Entités déclarantes</vt:lpstr>
      <vt:lpstr>4.1 - Gouvernement</vt:lpstr>
      <vt:lpstr>#4.1 – Entreprise</vt:lpstr>
      <vt:lpstr>4.2</vt:lpstr>
      <vt:lpstr>4.3</vt:lpstr>
      <vt:lpstr>4.4</vt:lpstr>
      <vt:lpstr>4.5</vt:lpstr>
      <vt:lpstr>4.6</vt:lpstr>
      <vt:lpstr>4.7</vt:lpstr>
      <vt:lpstr>4.8</vt:lpstr>
      <vt:lpstr>4.9</vt:lpstr>
      <vt:lpstr>5.1</vt:lpstr>
      <vt:lpstr>5.2</vt:lpstr>
      <vt:lpstr>Sheet1</vt:lpstr>
      <vt:lpstr>5.3</vt:lpstr>
      <vt:lpstr>6.1</vt:lpstr>
      <vt:lpstr>6.2</vt:lpstr>
      <vt:lpstr>6.3</vt:lpstr>
      <vt:lpstr>6.4</vt:lpstr>
      <vt:lpstr>'2.1'!Print_Area</vt:lpstr>
      <vt:lpstr>'2.2'!Print_Area</vt:lpstr>
      <vt:lpstr>'2.3'!Print_Area</vt:lpstr>
      <vt:lpstr>'2.4'!Print_Area</vt:lpstr>
      <vt:lpstr>'2.5'!Print_Area</vt:lpstr>
      <vt:lpstr>'2.6'!Print_Area</vt:lpstr>
      <vt:lpstr>'3.1'!Print_Area</vt:lpstr>
      <vt:lpstr>'3.2'!Print_Area</vt:lpstr>
      <vt:lpstr>'3.3'!Print_Area</vt:lpstr>
      <vt:lpstr>'4.1'!Print_Area</vt:lpstr>
      <vt:lpstr>'4.2'!Print_Area</vt:lpstr>
      <vt:lpstr>'4.4'!Print_Area</vt:lpstr>
      <vt:lpstr>'4.5'!Print_Area</vt:lpstr>
      <vt:lpstr>'4.6'!Print_Area</vt:lpstr>
      <vt:lpstr>'À propos de'!Print_Area</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Alex Gordy</cp:lastModifiedBy>
  <cp:revision/>
  <dcterms:created xsi:type="dcterms:W3CDTF">2020-07-14T03:16:31Z</dcterms:created>
  <dcterms:modified xsi:type="dcterms:W3CDTF">2021-08-18T22:45:46Z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280000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