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1.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0.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firstSheet="1" activeTab="1"/>
  </bookViews>
  <sheets>
    <sheet name="Introduction" sheetId="1" r:id="rId1"/>
    <sheet name="Part 1 - About" sheetId="2" r:id="rId2"/>
    <sheet name="Part 2 - Disclosure checklist" sheetId="3" r:id="rId3"/>
    <sheet name="Part 3 - Reporting entities" sheetId="4" r:id="rId4"/>
    <sheet name="Part 4 - Government revenues" sheetId="5" r:id="rId5"/>
    <sheet name="Part 5 - Company data" sheetId="6" r:id="rId6"/>
    <sheet name="Lists" sheetId="7" state="hidden" r:id="rId7"/>
  </sheets>
  <externalReferences>
    <externalReference r:id="rId10"/>
  </externalReferences>
  <definedNames>
    <definedName name="_xlfn.IFERROR" hidden="1">#NAME?</definedName>
    <definedName name="Agency_type">'Lists'!$AE$2:$AE$7</definedName>
    <definedName name="Commodities_list">'Lists'!$P$3:$P$72</definedName>
    <definedName name="Commodity_names">'Lists'!$O$3:$O$72</definedName>
    <definedName name="Companies_list">'Part 3 - Reporting entities'!$B$32:$B$46</definedName>
    <definedName name="Countries_list">'Lists'!$A$3:$A$246</definedName>
    <definedName name="Currency_code_list">'Lists'!$E$3:$E$246</definedName>
    <definedName name="GFS_list">'Lists'!$S$3:$S$30</definedName>
    <definedName name="Government_entities_list">'Part 3 - Reporting entities'!$B$15:$B$25</definedName>
    <definedName name="Project_phases_list">'Lists'!$AC$3:$AC$8</definedName>
    <definedName name="Projectname">'Part 3 - Reporting entities'!$B$50:$B$58</definedName>
    <definedName name="Reporting_options_list">'Lists'!$K$3:$K$7</definedName>
    <definedName name="Revenue_stream_list">'Part 4 - Government revenues'!$H$22:$H$34</definedName>
    <definedName name="Sector_list">'Lists'!$AA$3:$AA$9</definedName>
    <definedName name="Simple_options_list">'Lists'!$I$3:$I$7</definedName>
    <definedName name="Total_reconciled">'Part 5 - Company data'!$J$15:$J$86</definedName>
    <definedName name="Total_revenues">'Part 4 - Government revenues'!$J$22:$J$34</definedName>
  </definedNames>
  <calcPr fullCalcOnLoad="1"/>
</workbook>
</file>

<file path=xl/comments5.xml><?xml version="1.0" encoding="utf-8"?>
<comments xmlns="http://schemas.openxmlformats.org/spreadsheetml/2006/main">
  <authors>
    <author>SLEITI</author>
  </authors>
  <commentList>
    <comment ref="J34" authorId="0">
      <text>
        <r>
          <rPr>
            <b/>
            <sz val="9"/>
            <rFont val="Tahoma"/>
            <family val="2"/>
          </rPr>
          <t>SLEITI:</t>
        </r>
        <r>
          <rPr>
            <sz val="9"/>
            <rFont val="Tahoma"/>
            <family val="2"/>
          </rPr>
          <t xml:space="preserve">
This figure include MPs of USD 83,903
Is it difficult to input into the table due to its formatting and restricted cells</t>
        </r>
      </text>
    </comment>
  </commentList>
</comments>
</file>

<file path=xl/sharedStrings.xml><?xml version="1.0" encoding="utf-8"?>
<sst xmlns="http://schemas.openxmlformats.org/spreadsheetml/2006/main" count="3681" uniqueCount="2098">
  <si>
    <t>Summary data template for EITI disclosures</t>
  </si>
  <si>
    <t>Summary data template</t>
  </si>
  <si>
    <t>Comments / Notes</t>
  </si>
  <si>
    <t>Requirement</t>
  </si>
  <si>
    <t>Inclusion</t>
  </si>
  <si>
    <t>“Make the EITI Report available in an open data format (xlsx or csv) online and publicise its availability.” 
- EITI Requirement 7.1.c</t>
  </si>
  <si>
    <t>Afghanistan</t>
  </si>
  <si>
    <t>AF</t>
  </si>
  <si>
    <t>AFG</t>
  </si>
  <si>
    <t>Aland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</si>
  <si>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</si>
  <si>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</si>
  <si>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</si>
  <si>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</si>
  <si>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</si>
  <si>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</si>
  <si>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</si>
  <si>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</si>
  <si>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</si>
  <si>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</si>
  <si>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</si>
  <si>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</si>
  <si>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</si>
  <si>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</si>
  <si>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</si>
  <si>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</si>
  <si>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</si>
  <si>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</si>
  <si>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</si>
  <si>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</si>
  <si>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</si>
  <si>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</si>
  <si>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</si>
  <si>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</si>
  <si>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</si>
  <si>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</si>
  <si>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</si>
  <si>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</si>
  <si>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</si>
  <si>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</si>
  <si>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</si>
  <si>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</si>
  <si>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</si>
  <si>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</si>
  <si>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</si>
  <si>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</si>
  <si>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</si>
  <si>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</si>
  <si>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</si>
  <si>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</si>
  <si>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</si>
  <si>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Bahamas</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</si>
  <si>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</si>
  <si>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</si>
  <si>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</si>
  <si>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</si>
  <si>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</si>
  <si>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</si>
  <si>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</si>
  <si>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</si>
  <si>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</si>
  <si>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</si>
  <si>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</si>
  <si>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</si>
  <si>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</si>
  <si>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</si>
  <si>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</si>
  <si>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</si>
  <si>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</si>
  <si>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</si>
  <si>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</si>
  <si>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</si>
  <si>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</si>
  <si>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</si>
  <si>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</si>
  <si>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</si>
  <si>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</si>
  <si>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</si>
  <si>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</si>
  <si>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</si>
  <si>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</si>
  <si>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t>
  </si>
  <si>
    <t>BO</t>
  </si>
  <si>
    <t>BOL</t>
  </si>
  <si>
    <t>Bosnia and Herzegovina</t>
  </si>
  <si>
    <t>BA</t>
  </si>
  <si>
    <t>BIH</t>
  </si>
  <si>
    <t>Botswana</t>
  </si>
  <si>
    <t>BW</t>
  </si>
  <si>
    <t>BWA</t>
  </si>
  <si>
    <t>Brazil</t>
  </si>
  <si>
    <t>BR</t>
  </si>
  <si>
    <t>BRA</t>
  </si>
  <si>
    <t>British Virgin Islands</t>
  </si>
  <si>
    <t>VG</t>
  </si>
  <si>
    <t>VGB</t>
  </si>
  <si>
    <t>British Indian Ocean Territory</t>
  </si>
  <si>
    <t>IO</t>
  </si>
  <si>
    <t>IOT</t>
  </si>
  <si>
    <t>Brunei Darussalam</t>
  </si>
  <si>
    <t>BN</t>
  </si>
  <si>
    <t>BRN</t>
  </si>
  <si>
    <t>Bulgaria</t>
  </si>
  <si>
    <t>BG</t>
  </si>
  <si>
    <t>BGR</t>
  </si>
  <si>
    <t>Burkina Faso</t>
  </si>
  <si>
    <t>BF</t>
  </si>
  <si>
    <t>BFA</t>
  </si>
  <si>
    <t>Burundi</t>
  </si>
  <si>
    <t>BI</t>
  </si>
  <si>
    <t>BDI</t>
  </si>
  <si>
    <t>Cambodia</t>
  </si>
  <si>
    <t>KH</t>
  </si>
  <si>
    <t>KHM</t>
  </si>
  <si>
    <t>Cameroon</t>
  </si>
  <si>
    <t>CM</t>
  </si>
  <si>
    <t>CMR</t>
  </si>
  <si>
    <t>Canada</t>
  </si>
  <si>
    <t>CA</t>
  </si>
  <si>
    <t>CAN</t>
  </si>
  <si>
    <t>Cape Verde</t>
  </si>
  <si>
    <t>CV</t>
  </si>
  <si>
    <t>CPV</t>
  </si>
  <si>
    <t>Cayman Islands</t>
  </si>
  <si>
    <t>KY</t>
  </si>
  <si>
    <t>CYM</t>
  </si>
  <si>
    <t>Central African Republic</t>
  </si>
  <si>
    <t>CF</t>
  </si>
  <si>
    <t>CAF</t>
  </si>
  <si>
    <t>Chad</t>
  </si>
  <si>
    <t>TD</t>
  </si>
  <si>
    <t>TCD</t>
  </si>
  <si>
    <t>Chile</t>
  </si>
  <si>
    <t>CL</t>
  </si>
  <si>
    <t>CHL</t>
  </si>
  <si>
    <t>China</t>
  </si>
  <si>
    <t>CN</t>
  </si>
  <si>
    <t>CHN</t>
  </si>
  <si>
    <t>HK</t>
  </si>
  <si>
    <t>HKG</t>
  </si>
  <si>
    <t>MO</t>
  </si>
  <si>
    <t>MAC</t>
  </si>
  <si>
    <t>Christmas Island</t>
  </si>
  <si>
    <t>CX</t>
  </si>
  <si>
    <t>CXR</t>
  </si>
  <si>
    <t>Cocos (Keeling) Islands</t>
  </si>
  <si>
    <t>CC</t>
  </si>
  <si>
    <t>CCK</t>
  </si>
  <si>
    <t>Colombia</t>
  </si>
  <si>
    <t>CO</t>
  </si>
  <si>
    <t>COL</t>
  </si>
  <si>
    <t>Comoros</t>
  </si>
  <si>
    <t>KM</t>
  </si>
  <si>
    <t>COM</t>
  </si>
  <si>
    <t>CG</t>
  </si>
  <si>
    <t>COG</t>
  </si>
  <si>
    <t>CD</t>
  </si>
  <si>
    <t>COD</t>
  </si>
  <si>
    <t>Costa Rica</t>
  </si>
  <si>
    <t>CR</t>
  </si>
  <si>
    <t>CRI</t>
  </si>
  <si>
    <t>CI</t>
  </si>
  <si>
    <t>CIV</t>
  </si>
  <si>
    <t>Croatia</t>
  </si>
  <si>
    <t>HR</t>
  </si>
  <si>
    <t>HRV</t>
  </si>
  <si>
    <t>Cuba</t>
  </si>
  <si>
    <t>CU</t>
  </si>
  <si>
    <t>CUB</t>
  </si>
  <si>
    <t>Cyprus</t>
  </si>
  <si>
    <t>CY</t>
  </si>
  <si>
    <t>CYP</t>
  </si>
  <si>
    <t>Czech Republic</t>
  </si>
  <si>
    <t>CZ</t>
  </si>
  <si>
    <t>CZE</t>
  </si>
  <si>
    <t>Denmark</t>
  </si>
  <si>
    <t>DK</t>
  </si>
  <si>
    <t>DNK</t>
  </si>
  <si>
    <t>Djibouti</t>
  </si>
  <si>
    <t>DJ</t>
  </si>
  <si>
    <t>DJI</t>
  </si>
  <si>
    <t>Dominica</t>
  </si>
  <si>
    <t>DM</t>
  </si>
  <si>
    <t>DMA</t>
  </si>
  <si>
    <t>Dominican Republic</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</si>
  <si>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</si>
  <si>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</si>
  <si>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</si>
  <si>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</si>
  <si>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</si>
  <si>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</si>
  <si>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</si>
  <si>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</si>
  <si>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</si>
  <si>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</si>
  <si>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</si>
  <si>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</si>
  <si>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</si>
  <si>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</si>
  <si>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</si>
  <si>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</si>
  <si>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</si>
  <si>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</si>
  <si>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</si>
  <si>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</si>
  <si>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</si>
  <si>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</si>
  <si>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</si>
  <si>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FK</t>
  </si>
  <si>
    <t>FLK</t>
  </si>
  <si>
    <t>Faroe Islands</t>
  </si>
  <si>
    <t>FO</t>
  </si>
  <si>
    <t>FRO</t>
  </si>
  <si>
    <t>Fiji</t>
  </si>
  <si>
    <t>FJ</t>
  </si>
  <si>
    <t>FJI</t>
  </si>
  <si>
    <t>Finland</t>
  </si>
  <si>
    <t>FI</t>
  </si>
  <si>
    <t>FIN</t>
  </si>
  <si>
    <t>France</t>
  </si>
  <si>
    <t>FR</t>
  </si>
  <si>
    <t>FRA</t>
  </si>
  <si>
    <t>French Guiana</t>
  </si>
  <si>
    <t>GF</t>
  </si>
  <si>
    <t>GUF</t>
  </si>
  <si>
    <t>French Polynesia</t>
  </si>
  <si>
    <t>PF</t>
  </si>
  <si>
    <t>PYF</t>
  </si>
  <si>
    <t>French Southern Territories</t>
  </si>
  <si>
    <t>TF</t>
  </si>
  <si>
    <t>ATF</t>
  </si>
  <si>
    <t>Gabon</t>
  </si>
  <si>
    <t>GA</t>
  </si>
  <si>
    <t>GAB</t>
  </si>
  <si>
    <t>Gambia</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</si>
  <si>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</si>
  <si>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</si>
  <si>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</si>
  <si>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</si>
  <si>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</si>
  <si>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</si>
  <si>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</si>
  <si>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</si>
  <si>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</si>
  <si>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</si>
  <si>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</si>
  <si>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</si>
  <si>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</si>
  <si>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</si>
  <si>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</si>
  <si>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</si>
  <si>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</si>
  <si>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</si>
  <si>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</si>
  <si>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</si>
  <si>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</si>
  <si>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</si>
  <si>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</si>
  <si>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</si>
  <si>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</si>
  <si>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</si>
  <si>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</si>
  <si>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</si>
  <si>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</si>
  <si>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</si>
  <si>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</si>
  <si>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</si>
  <si>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</si>
  <si>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</si>
  <si>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</si>
  <si>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</si>
  <si>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</si>
  <si>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</si>
  <si>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</si>
  <si>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</si>
  <si>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</si>
  <si>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</si>
  <si>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</si>
  <si>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</si>
  <si>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</si>
  <si>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</si>
  <si>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</si>
  <si>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and Mcdonald Islands</t>
  </si>
  <si>
    <t>HM</t>
  </si>
  <si>
    <t>HMD</t>
  </si>
  <si>
    <t>VA</t>
  </si>
  <si>
    <t>VAT</t>
  </si>
  <si>
    <t>Honduras</t>
  </si>
  <si>
    <t>HN</t>
  </si>
  <si>
    <t>HND</t>
  </si>
  <si>
    <t>Hungary</t>
  </si>
  <si>
    <t>HU</t>
  </si>
  <si>
    <t>HUN</t>
  </si>
  <si>
    <t>Iceland</t>
  </si>
  <si>
    <t>IS</t>
  </si>
  <si>
    <t>ISL</t>
  </si>
  <si>
    <t>India</t>
  </si>
  <si>
    <t>IN</t>
  </si>
  <si>
    <t>IND</t>
  </si>
  <si>
    <t>Indonesia</t>
  </si>
  <si>
    <t>ID</t>
  </si>
  <si>
    <t>IDN</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</si>
  <si>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</si>
  <si>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</si>
  <si>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</si>
  <si>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</si>
  <si>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</si>
  <si>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</si>
  <si>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</si>
  <si>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</si>
  <si>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</si>
  <si>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</si>
  <si>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</si>
  <si>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</si>
  <si>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</si>
  <si>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</si>
  <si>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</si>
  <si>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</si>
  <si>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</si>
  <si>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</si>
  <si>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</si>
  <si>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</si>
  <si>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</si>
  <si>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</si>
  <si>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</si>
  <si>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</si>
  <si>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</si>
  <si>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</si>
  <si>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</si>
  <si>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</si>
  <si>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</si>
  <si>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</si>
  <si>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</si>
  <si>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</si>
  <si>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</si>
  <si>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</si>
  <si>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</si>
  <si>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</si>
  <si>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</si>
  <si>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</si>
  <si>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(North)</t>
  </si>
  <si>
    <t>KP</t>
  </si>
  <si>
    <t>PRK</t>
  </si>
  <si>
    <t>Korea (South)</t>
  </si>
  <si>
    <t>KR</t>
  </si>
  <si>
    <t>KOR</t>
  </si>
  <si>
    <t>Kuwait</t>
  </si>
  <si>
    <t>KW</t>
  </si>
  <si>
    <t>KWT</t>
  </si>
  <si>
    <t>KG</t>
  </si>
  <si>
    <t>KGZ</t>
  </si>
  <si>
    <t>Lao PDR</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</si>
  <si>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</si>
  <si>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</si>
  <si>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</si>
  <si>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</si>
  <si>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</si>
  <si>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</si>
  <si>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</si>
  <si>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</si>
  <si>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</si>
  <si>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</si>
  <si>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</si>
  <si>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</si>
  <si>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</si>
  <si>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</si>
  <si>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</si>
  <si>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</si>
  <si>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</si>
  <si>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</si>
  <si>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</si>
  <si>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</si>
  <si>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</si>
  <si>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</si>
  <si>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</si>
  <si>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</si>
  <si>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</si>
  <si>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</si>
  <si>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</si>
  <si>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</si>
  <si>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</si>
  <si>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</si>
  <si>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</si>
  <si>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</si>
  <si>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</si>
  <si>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</si>
  <si>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</si>
  <si>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</si>
  <si>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</si>
  <si>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</si>
  <si>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</si>
  <si>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</si>
  <si>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</si>
  <si>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</si>
  <si>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</si>
  <si>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</si>
  <si>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</si>
  <si>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</si>
  <si>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</si>
  <si>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</si>
  <si>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</si>
  <si>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</si>
  <si>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</si>
  <si>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</si>
  <si>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</si>
  <si>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</si>
  <si>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</si>
  <si>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</si>
  <si>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</si>
  <si>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</si>
  <si>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</si>
  <si>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</si>
  <si>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</si>
  <si>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Mexico</t>
  </si>
  <si>
    <t>MX</t>
  </si>
  <si>
    <t>MEX</t>
  </si>
  <si>
    <t>FM</t>
  </si>
  <si>
    <t>FSM</t>
  </si>
  <si>
    <t>Moldova</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</si>
  <si>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</si>
  <si>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</si>
  <si>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</si>
  <si>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</si>
  <si>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</si>
  <si>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</si>
  <si>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</si>
  <si>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</si>
  <si>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</si>
  <si>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</si>
  <si>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</si>
  <si>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</si>
  <si>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</si>
  <si>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</si>
  <si>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</si>
  <si>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</si>
  <si>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</si>
  <si>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</si>
  <si>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</si>
  <si>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</si>
  <si>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</si>
  <si>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</si>
  <si>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</si>
  <si>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</si>
  <si>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</si>
  <si>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</si>
  <si>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</si>
  <si>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</si>
  <si>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</si>
  <si>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</si>
  <si>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</si>
  <si>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</si>
  <si>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Netherlands</t>
  </si>
  <si>
    <t>NL</t>
  </si>
  <si>
    <t>NLD</t>
  </si>
  <si>
    <t>Netherlands Antilles</t>
  </si>
  <si>
    <t>AN</t>
  </si>
  <si>
    <t>ANT</t>
  </si>
  <si>
    <t>New Caledonia</t>
  </si>
  <si>
    <t>NC</t>
  </si>
  <si>
    <t>NCL</t>
  </si>
  <si>
    <t>New Zealand</t>
  </si>
  <si>
    <t>NZ</t>
  </si>
  <si>
    <t>NZL</t>
  </si>
  <si>
    <t>Nicaragua</t>
  </si>
  <si>
    <t>NI</t>
  </si>
  <si>
    <t>NIC</t>
  </si>
  <si>
    <t>Niger</t>
  </si>
  <si>
    <t>NE</t>
  </si>
  <si>
    <t>NER</t>
  </si>
  <si>
    <t>Nigeria</t>
  </si>
  <si>
    <t>NG</t>
  </si>
  <si>
    <t>NGA</t>
  </si>
  <si>
    <t>Niue</t>
  </si>
  <si>
    <t>NU</t>
  </si>
  <si>
    <t>NIU</t>
  </si>
  <si>
    <t>Norfolk Island</t>
  </si>
  <si>
    <t>NF</t>
  </si>
  <si>
    <t>NFK</t>
  </si>
  <si>
    <t>Northern Mariana Islands</t>
  </si>
  <si>
    <t>MP</t>
  </si>
  <si>
    <t>MNP</t>
  </si>
  <si>
    <t>Norway</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</si>
  <si>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</si>
  <si>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</si>
  <si>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</si>
  <si>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</si>
  <si>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</si>
  <si>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</si>
  <si>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</si>
  <si>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</si>
  <si>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</si>
  <si>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</si>
  <si>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</si>
  <si>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</si>
  <si>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</si>
  <si>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</si>
  <si>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</si>
  <si>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</si>
  <si>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</si>
  <si>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</si>
  <si>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</si>
  <si>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</si>
  <si>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</si>
  <si>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</si>
  <si>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</si>
  <si>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Peru</t>
  </si>
  <si>
    <t>PE</t>
  </si>
  <si>
    <t>PER</t>
  </si>
  <si>
    <t>Philippines</t>
  </si>
  <si>
    <t>PH</t>
  </si>
  <si>
    <t>PHL</t>
  </si>
  <si>
    <t>Pitcairn</t>
  </si>
  <si>
    <t>PN</t>
  </si>
  <si>
    <t>PCN</t>
  </si>
  <si>
    <t>Poland</t>
  </si>
  <si>
    <t>PL</t>
  </si>
  <si>
    <t>POL</t>
  </si>
  <si>
    <t>Portugal</t>
  </si>
  <si>
    <t>PT</t>
  </si>
  <si>
    <t>PRT</t>
  </si>
  <si>
    <t>Puerto Rico</t>
  </si>
  <si>
    <t>PR</t>
  </si>
  <si>
    <t>PRI</t>
  </si>
  <si>
    <t>Qatar</t>
  </si>
  <si>
    <t>QA</t>
  </si>
  <si>
    <t>QAT</t>
  </si>
  <si>
    <t>RE</t>
  </si>
  <si>
    <t>REU</t>
  </si>
  <si>
    <t>Romania</t>
  </si>
  <si>
    <t>RO</t>
  </si>
  <si>
    <t>ROU</t>
  </si>
  <si>
    <t>Russian Federation</t>
  </si>
  <si>
    <t>RU</t>
  </si>
  <si>
    <t>RUS</t>
  </si>
  <si>
    <t>Rwanda</t>
  </si>
  <si>
    <t>RW</t>
  </si>
  <si>
    <t>RWA</t>
  </si>
  <si>
    <t>BL</t>
  </si>
  <si>
    <t>BLM</t>
  </si>
  <si>
    <t>Saint Helena</t>
  </si>
  <si>
    <t>SH</t>
  </si>
  <si>
    <t>SHN</t>
  </si>
  <si>
    <t>Saint Kitts and Nevis</t>
  </si>
  <si>
    <t>KN</t>
  </si>
  <si>
    <t>KNA</t>
  </si>
  <si>
    <t>Saint Lucia</t>
  </si>
  <si>
    <t>LC</t>
  </si>
  <si>
    <t>LCA</t>
  </si>
  <si>
    <t>MF</t>
  </si>
  <si>
    <t>MAF</t>
  </si>
  <si>
    <t>Saint Pierre and Miquelon</t>
  </si>
  <si>
    <t>PM</t>
  </si>
  <si>
    <t>SPM</t>
  </si>
  <si>
    <t>Saint Vincent and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</si>
  <si>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</si>
  <si>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</si>
  <si>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</si>
  <si>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</si>
  <si>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</si>
  <si>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</si>
  <si>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</si>
  <si>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</si>
  <si>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</si>
  <si>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</si>
  <si>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</si>
  <si>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</si>
  <si>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</si>
  <si>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</si>
  <si>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</si>
  <si>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</si>
  <si>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</si>
  <si>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</si>
  <si>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</si>
  <si>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</si>
  <si>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</si>
  <si>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</si>
  <si>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</si>
  <si>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</si>
  <si>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</si>
  <si>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</si>
  <si>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</si>
  <si>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</si>
  <si>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</si>
  <si>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</si>
  <si>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</si>
  <si>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</si>
  <si>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</si>
  <si>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</si>
  <si>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</si>
  <si>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</si>
  <si>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</si>
  <si>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</si>
  <si>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</si>
  <si>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</si>
  <si>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</si>
  <si>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</si>
  <si>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</si>
  <si>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</si>
  <si>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</si>
  <si>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</si>
  <si>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</si>
  <si>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</si>
  <si>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</si>
  <si>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</si>
  <si>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</si>
  <si>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</si>
  <si>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</si>
  <si>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</si>
  <si>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</si>
  <si>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</si>
  <si>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t>
  </si>
  <si>
    <t>SD</t>
  </si>
  <si>
    <t>SDN</t>
  </si>
  <si>
    <t>Suriname</t>
  </si>
  <si>
    <t>SR</t>
  </si>
  <si>
    <t>SUR</t>
  </si>
  <si>
    <t>Svalbard and Jan Mayen Islands</t>
  </si>
  <si>
    <t>SJ</t>
  </si>
  <si>
    <t>SJM</t>
  </si>
  <si>
    <t>SZ</t>
  </si>
  <si>
    <t>SWZ</t>
  </si>
  <si>
    <t>Sweden</t>
  </si>
  <si>
    <t>SE</t>
  </si>
  <si>
    <t>SWE</t>
  </si>
  <si>
    <t>Switzerland</t>
  </si>
  <si>
    <t>CH</t>
  </si>
  <si>
    <t>CHE</t>
  </si>
  <si>
    <t>SY</t>
  </si>
  <si>
    <t>SYR</t>
  </si>
  <si>
    <t>TW</t>
  </si>
  <si>
    <t>TWN</t>
  </si>
  <si>
    <t>Tajikistan</t>
  </si>
  <si>
    <t>TJ</t>
  </si>
  <si>
    <t>TJK</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</si>
  <si>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</si>
  <si>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</si>
  <si>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</si>
  <si>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</si>
  <si>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</si>
  <si>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</si>
  <si>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</si>
  <si>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</si>
  <si>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</si>
  <si>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</si>
  <si>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</si>
  <si>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</si>
  <si>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</si>
  <si>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</si>
  <si>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</si>
  <si>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</si>
  <si>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</si>
  <si>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</si>
  <si>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</si>
  <si>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</si>
  <si>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</si>
  <si>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</si>
  <si>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</si>
  <si>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</si>
  <si>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</si>
  <si>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</si>
  <si>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</si>
  <si>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</si>
  <si>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</si>
  <si>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</si>
  <si>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</si>
  <si>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</si>
  <si>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</si>
  <si>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</si>
  <si>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</si>
  <si>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</si>
  <si>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</si>
  <si>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</si>
  <si>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</si>
  <si>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</si>
  <si>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</si>
  <si>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</si>
  <si>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</si>
  <si>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</si>
  <si>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United Kingdom</t>
  </si>
  <si>
    <t>GB</t>
  </si>
  <si>
    <t>GBR</t>
  </si>
  <si>
    <t>United States of America</t>
  </si>
  <si>
    <t>US</t>
  </si>
  <si>
    <t>USA</t>
  </si>
  <si>
    <t>Uruguay</t>
  </si>
  <si>
    <t>UY</t>
  </si>
  <si>
    <t>URY</t>
  </si>
  <si>
    <t>Uzbekistan</t>
  </si>
  <si>
    <t>UZ</t>
  </si>
  <si>
    <t>UZB</t>
  </si>
  <si>
    <t>Vanuatu</t>
  </si>
  <si>
    <t>VU</t>
  </si>
  <si>
    <t>VUT</t>
  </si>
  <si>
    <t>VE</t>
  </si>
  <si>
    <t>VEN</t>
  </si>
  <si>
    <t>Viet Nam</t>
  </si>
  <si>
    <t>VN</t>
  </si>
  <si>
    <t>VNM</t>
  </si>
  <si>
    <t>Virgin Islands, US</t>
  </si>
  <si>
    <t>VI</t>
  </si>
  <si>
    <t>VIR</t>
  </si>
  <si>
    <t>Wallis and Futuna Islands</t>
  </si>
  <si>
    <t>WF</t>
  </si>
  <si>
    <t>WLF</t>
  </si>
  <si>
    <t>Western Sahara</t>
  </si>
  <si>
    <t>EH</t>
  </si>
  <si>
    <t>ESH</t>
  </si>
  <si>
    <t>Yemen</t>
  </si>
  <si>
    <t>YE</t>
  </si>
  <si>
    <t>YEM</t>
  </si>
  <si>
    <t>Zambia</t>
  </si>
  <si>
    <t>ZM</t>
  </si>
  <si>
    <t>ZMB</t>
  </si>
  <si>
    <t>Zimbabwe</t>
  </si>
  <si>
    <t>ZW</t>
  </si>
  <si>
    <t>ZWE</t>
  </si>
  <si>
    <t>Tanzania</t>
  </si>
  <si>
    <t>Taiwan</t>
  </si>
  <si>
    <t>Hong Kong</t>
  </si>
  <si>
    <t>Macao</t>
  </si>
  <si>
    <t>Republic of the Congo</t>
  </si>
  <si>
    <t>Democratic Republic of Congo</t>
  </si>
  <si>
    <t>Reunion</t>
  </si>
  <si>
    <t>Saint-Barthelemy</t>
  </si>
  <si>
    <t>Cote d'Ivoire</t>
  </si>
  <si>
    <t>Falkland Islands</t>
  </si>
  <si>
    <t>Vatican</t>
  </si>
  <si>
    <t>Iran</t>
  </si>
  <si>
    <t>Kyrgyz Republic</t>
  </si>
  <si>
    <t>Macedonia</t>
  </si>
  <si>
    <t>Micronesia</t>
  </si>
  <si>
    <t>Saint-Martin</t>
  </si>
  <si>
    <t>Syria</t>
  </si>
  <si>
    <t>Venezuela</t>
  </si>
  <si>
    <t>Eswatini</t>
  </si>
  <si>
    <t>Country or Area name</t>
  </si>
  <si>
    <t>ISO Alpha-2 Code</t>
  </si>
  <si>
    <t>ISO Alpha-3 Code</t>
  </si>
  <si>
    <t>ISO Numeric Code (UN M49)</t>
  </si>
  <si>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</si>
  <si>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</si>
  <si>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</si>
  <si>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</si>
  <si>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</si>
  <si>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</si>
  <si>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</si>
  <si>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</si>
  <si>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</si>
  <si>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</si>
  <si>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</si>
  <si>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</si>
  <si>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</si>
  <si>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</si>
  <si>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</si>
  <si>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</si>
  <si>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</si>
  <si>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</si>
  <si>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</si>
  <si>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</si>
  <si>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</si>
  <si>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</si>
  <si>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</si>
  <si>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</si>
  <si>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</si>
  <si>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</si>
  <si>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</si>
  <si>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</si>
  <si>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</si>
  <si>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</si>
  <si>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</si>
  <si>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</si>
  <si>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</si>
  <si>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</si>
  <si>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</si>
  <si>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</si>
  <si>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</si>
  <si>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</si>
  <si>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</si>
  <si>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</si>
  <si>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</si>
  <si>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</si>
  <si>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</si>
  <si>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</si>
  <si>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</si>
  <si>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</si>
  <si>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</si>
  <si>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</si>
  <si>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</si>
  <si>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</si>
  <si>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</si>
  <si>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</si>
  <si>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</si>
  <si>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</si>
  <si>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</si>
  <si>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</si>
  <si>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</si>
  <si>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</si>
  <si>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</si>
  <si>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</si>
  <si>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</si>
  <si>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</si>
  <si>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</si>
  <si>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</si>
  <si>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</si>
  <si>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</si>
  <si>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</si>
  <si>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</si>
  <si>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</si>
  <si>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</si>
  <si>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</si>
  <si>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</si>
  <si>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</si>
  <si>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</si>
  <si>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</si>
  <si>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</si>
  <si>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</si>
  <si>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</si>
  <si>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</si>
  <si>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</si>
  <si>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</si>
  <si>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</si>
  <si>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</si>
  <si>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</si>
  <si>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</si>
  <si>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</si>
  <si>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</si>
  <si>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</si>
  <si>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</si>
  <si>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</si>
  <si>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</si>
  <si>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</si>
  <si>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</si>
  <si>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</si>
  <si>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</si>
  <si>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</si>
  <si>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</si>
  <si>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</si>
  <si>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</si>
  <si>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</si>
  <si>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</si>
  <si>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</si>
  <si>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</si>
  <si>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</si>
  <si>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</si>
  <si>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</si>
  <si>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</si>
  <si>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</si>
  <si>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</si>
  <si>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</si>
  <si>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</si>
  <si>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</si>
  <si>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</si>
  <si>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</si>
  <si>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</si>
  <si>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</si>
  <si>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</si>
  <si>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</si>
  <si>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</si>
  <si>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</si>
  <si>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</si>
  <si>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</si>
  <si>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</si>
  <si>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</si>
  <si>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</si>
  <si>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</si>
  <si>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</si>
  <si>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</si>
  <si>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</si>
  <si>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</si>
  <si>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</si>
  <si>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</si>
  <si>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</si>
  <si>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</si>
  <si>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</si>
  <si>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</si>
  <si>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</si>
  <si>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</si>
  <si>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</si>
  <si>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</si>
  <si>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</si>
  <si>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</si>
  <si>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</si>
  <si>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</si>
  <si>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</si>
  <si>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</si>
  <si>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</si>
  <si>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</si>
  <si>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</si>
  <si>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</si>
  <si>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</si>
  <si>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</si>
  <si>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</si>
  <si>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</si>
  <si>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</si>
  <si>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</si>
  <si>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</si>
  <si>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</si>
  <si>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</si>
  <si>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</si>
  <si>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</si>
  <si>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</si>
  <si>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</si>
  <si>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</si>
  <si>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</si>
  <si>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</si>
  <si>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</si>
  <si>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</si>
  <si>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</si>
  <si>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</si>
  <si>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</si>
  <si>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</si>
  <si>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</si>
  <si>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</si>
  <si>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</si>
  <si>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</si>
  <si>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</si>
  <si>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</si>
  <si>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</si>
  <si>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</si>
  <si>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</si>
  <si>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</si>
  <si>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</si>
  <si>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</si>
  <si>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</si>
  <si>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</si>
  <si>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</si>
  <si>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</si>
  <si>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</si>
  <si>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</si>
  <si>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</si>
  <si>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</si>
  <si>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</si>
  <si>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</si>
  <si>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</si>
  <si>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</si>
  <si>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</si>
  <si>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</si>
  <si>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</si>
  <si>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</si>
  <si>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</si>
  <si>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</si>
  <si>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</si>
  <si>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</si>
  <si>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</si>
  <si>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</si>
  <si>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</si>
  <si>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</si>
  <si>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</si>
  <si>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</si>
  <si>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</si>
  <si>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</si>
  <si>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</si>
  <si>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</si>
  <si>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</si>
  <si>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</si>
  <si>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</si>
  <si>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</si>
  <si>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</si>
  <si>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</si>
  <si>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</si>
  <si>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</si>
  <si>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</si>
  <si>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</si>
  <si>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</si>
  <si>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</si>
  <si>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</si>
  <si>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</si>
  <si>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</si>
  <si>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</si>
  <si>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</si>
  <si>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</si>
  <si>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</si>
  <si>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</si>
  <si>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</si>
  <si>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</si>
  <si>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</si>
  <si>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</si>
  <si>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</si>
  <si>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</si>
  <si>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</si>
  <si>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</si>
  <si>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</si>
  <si>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t>Table 1 - Country codes</t>
  </si>
  <si>
    <t>Country or area name</t>
  </si>
  <si>
    <t>Start Date</t>
  </si>
  <si>
    <t>End Date</t>
  </si>
  <si>
    <t>Oil</t>
  </si>
  <si>
    <t>Gas</t>
  </si>
  <si>
    <t>Mining</t>
  </si>
  <si>
    <t>Other</t>
  </si>
  <si>
    <t>Name</t>
  </si>
  <si>
    <t>Organisation</t>
  </si>
  <si>
    <t>Email address</t>
  </si>
  <si>
    <t>Country or area</t>
  </si>
  <si>
    <t>Fiscal year covered by this data file</t>
  </si>
  <si>
    <t>Has an EITI Report been prepared by an Independent Administrator?</t>
  </si>
  <si>
    <t>Yes</t>
  </si>
  <si>
    <t>Table 2 - Simple options</t>
  </si>
  <si>
    <t>List</t>
  </si>
  <si>
    <t>No</t>
  </si>
  <si>
    <t>Not applicable</t>
  </si>
  <si>
    <t>Partially</t>
  </si>
  <si>
    <t>Date that the EITI Report was made public</t>
  </si>
  <si>
    <t>Sector coverage</t>
  </si>
  <si>
    <t>What is the name of the company?</t>
  </si>
  <si>
    <t>Enter data in this column</t>
  </si>
  <si>
    <t>Currency</t>
  </si>
  <si>
    <t>AED</t>
  </si>
  <si>
    <t>United Arab Emirates dirham</t>
  </si>
  <si>
    <t>AFN</t>
  </si>
  <si>
    <t>Afghan afghani</t>
  </si>
  <si>
    <t>ALL</t>
  </si>
  <si>
    <t>Albanian lek</t>
  </si>
  <si>
    <t>AMD</t>
  </si>
  <si>
    <t>Armenian dram</t>
  </si>
  <si>
    <t>ANG</t>
  </si>
  <si>
    <t>Netherlands Antillean guilder</t>
  </si>
  <si>
    <t>AOA</t>
  </si>
  <si>
    <t>Angolan kwanza</t>
  </si>
  <si>
    <t>ARS</t>
  </si>
  <si>
    <t>Argentine peso</t>
  </si>
  <si>
    <t>AUD</t>
  </si>
  <si>
    <t>Australian dollar</t>
  </si>
  <si>
    <t>AWG</t>
  </si>
  <si>
    <t>Aruban florin</t>
  </si>
  <si>
    <t>AZN</t>
  </si>
  <si>
    <t>Azerbaijani manat</t>
  </si>
  <si>
    <t>BAM</t>
  </si>
  <si>
    <t>Bosnia and Herzegovina convertible mark</t>
  </si>
  <si>
    <t>BBD</t>
  </si>
  <si>
    <t>BDT</t>
  </si>
  <si>
    <t>Bangladeshi taka</t>
  </si>
  <si>
    <t>BGN</t>
  </si>
  <si>
    <t>BHD</t>
  </si>
  <si>
    <t>Bahraini dinar</t>
  </si>
  <si>
    <t>BIF</t>
  </si>
  <si>
    <t>Burundian franc</t>
  </si>
  <si>
    <t>BMD</t>
  </si>
  <si>
    <t>Bermudian dollar</t>
  </si>
  <si>
    <t>BND</t>
  </si>
  <si>
    <t>Brunei dollar</t>
  </si>
  <si>
    <t>BOB</t>
  </si>
  <si>
    <t>BRL</t>
  </si>
  <si>
    <t>Brazilian real</t>
  </si>
  <si>
    <t>BSD</t>
  </si>
  <si>
    <t>Bahamian dollar</t>
  </si>
  <si>
    <t>Bhutanese ngultrum</t>
  </si>
  <si>
    <t>BWP</t>
  </si>
  <si>
    <t>Botswana pula</t>
  </si>
  <si>
    <t>BZD</t>
  </si>
  <si>
    <t>Belize dollar</t>
  </si>
  <si>
    <t>CAD</t>
  </si>
  <si>
    <t>Canadian dollar</t>
  </si>
  <si>
    <t>CDF</t>
  </si>
  <si>
    <t>Congolese franc</t>
  </si>
  <si>
    <t>CHF</t>
  </si>
  <si>
    <t>Swiss franc</t>
  </si>
  <si>
    <t>CLF</t>
  </si>
  <si>
    <t>COP</t>
  </si>
  <si>
    <t>Colombian peso</t>
  </si>
  <si>
    <t>CRC</t>
  </si>
  <si>
    <t>Costa Rican colon</t>
  </si>
  <si>
    <t>CUC</t>
  </si>
  <si>
    <t>CVE</t>
  </si>
  <si>
    <t>CZK</t>
  </si>
  <si>
    <t>Czech koruna</t>
  </si>
  <si>
    <t>DJF</t>
  </si>
  <si>
    <t>Djiboutian franc</t>
  </si>
  <si>
    <t>DKK</t>
  </si>
  <si>
    <t>Danish krone</t>
  </si>
  <si>
    <t>DOP</t>
  </si>
  <si>
    <t>Dominican peso</t>
  </si>
  <si>
    <t>DZD</t>
  </si>
  <si>
    <t>Algerian dinar</t>
  </si>
  <si>
    <t>EGP</t>
  </si>
  <si>
    <t>Egyptian pound</t>
  </si>
  <si>
    <t>ERN</t>
  </si>
  <si>
    <t>Eritrean nakfa</t>
  </si>
  <si>
    <t>ETB</t>
  </si>
  <si>
    <t>Ethiopian birr</t>
  </si>
  <si>
    <t>EUR</t>
  </si>
  <si>
    <t>Euro</t>
  </si>
  <si>
    <t>FJD</t>
  </si>
  <si>
    <t>FKP</t>
  </si>
  <si>
    <t>Falkland Islands pound</t>
  </si>
  <si>
    <t>GBP</t>
  </si>
  <si>
    <t>Pound sterling</t>
  </si>
  <si>
    <t>GEL</t>
  </si>
  <si>
    <t>Georgian lari</t>
  </si>
  <si>
    <t>GHS</t>
  </si>
  <si>
    <t>Ghanaian cedi</t>
  </si>
  <si>
    <t>GIP</t>
  </si>
  <si>
    <t>Gibraltar pound</t>
  </si>
  <si>
    <t>GMD</t>
  </si>
  <si>
    <t>Gambian dalasi</t>
  </si>
  <si>
    <t>GNF</t>
  </si>
  <si>
    <t>Guinean franc</t>
  </si>
  <si>
    <t>GTQ</t>
  </si>
  <si>
    <t>Guatemalan quetzal</t>
  </si>
  <si>
    <t>GYD</t>
  </si>
  <si>
    <t>HKD</t>
  </si>
  <si>
    <t>HNL</t>
  </si>
  <si>
    <t>HRK</t>
  </si>
  <si>
    <t>HTG</t>
  </si>
  <si>
    <t>HUF</t>
  </si>
  <si>
    <t>IDR</t>
  </si>
  <si>
    <t>ILS</t>
  </si>
  <si>
    <t>INR</t>
  </si>
  <si>
    <t>IQD</t>
  </si>
  <si>
    <t>Iraqi dinar</t>
  </si>
  <si>
    <t>IRR</t>
  </si>
  <si>
    <t>ISK</t>
  </si>
  <si>
    <t>Icelandic króna</t>
  </si>
  <si>
    <t>JMD</t>
  </si>
  <si>
    <t>JOD</t>
  </si>
  <si>
    <t>JPY</t>
  </si>
  <si>
    <t>KES</t>
  </si>
  <si>
    <t>KGS</t>
  </si>
  <si>
    <t>KHR</t>
  </si>
  <si>
    <t>KMF</t>
  </si>
  <si>
    <t>KPW</t>
  </si>
  <si>
    <t>KRW</t>
  </si>
  <si>
    <t>KWD</t>
  </si>
  <si>
    <t>KYD</t>
  </si>
  <si>
    <t>KZT</t>
  </si>
  <si>
    <t>LAK</t>
  </si>
  <si>
    <t>LBP</t>
  </si>
  <si>
    <t>LKR</t>
  </si>
  <si>
    <t>LRD</t>
  </si>
  <si>
    <t>LSL</t>
  </si>
  <si>
    <t>Lesotho loti</t>
  </si>
  <si>
    <t>LYD</t>
  </si>
  <si>
    <t>MAD</t>
  </si>
  <si>
    <t>MDL</t>
  </si>
  <si>
    <t>MGA</t>
  </si>
  <si>
    <t>Macedonian denar</t>
  </si>
  <si>
    <t>MMK</t>
  </si>
  <si>
    <t>MNT</t>
  </si>
  <si>
    <t>MOP</t>
  </si>
  <si>
    <t>MUR</t>
  </si>
  <si>
    <t>MVR</t>
  </si>
  <si>
    <t>MWK</t>
  </si>
  <si>
    <t>Malawian kwacha</t>
  </si>
  <si>
    <t>MXN</t>
  </si>
  <si>
    <t>MYR</t>
  </si>
  <si>
    <t>MZN</t>
  </si>
  <si>
    <t>NAD</t>
  </si>
  <si>
    <t>NGN</t>
  </si>
  <si>
    <t>NIO</t>
  </si>
  <si>
    <t>NOK</t>
  </si>
  <si>
    <t>NPR</t>
  </si>
  <si>
    <t>NZD</t>
  </si>
  <si>
    <t>OMR</t>
  </si>
  <si>
    <t>PAB</t>
  </si>
  <si>
    <t>Panamanian balboa</t>
  </si>
  <si>
    <t>PEN</t>
  </si>
  <si>
    <t>Peruvian Sol</t>
  </si>
  <si>
    <t>PGK</t>
  </si>
  <si>
    <t>PHP</t>
  </si>
  <si>
    <t>PKR</t>
  </si>
  <si>
    <t>PLN</t>
  </si>
  <si>
    <t>PYG</t>
  </si>
  <si>
    <t>Paraguayan guaraní</t>
  </si>
  <si>
    <t>QAR</t>
  </si>
  <si>
    <t>RON</t>
  </si>
  <si>
    <t>RSD</t>
  </si>
  <si>
    <t>RUB</t>
  </si>
  <si>
    <t>RWF</t>
  </si>
  <si>
    <t>SAR</t>
  </si>
  <si>
    <t>SBD</t>
  </si>
  <si>
    <t>SCR</t>
  </si>
  <si>
    <t>SDG</t>
  </si>
  <si>
    <t>SEK</t>
  </si>
  <si>
    <t>SGD</t>
  </si>
  <si>
    <t>SHP</t>
  </si>
  <si>
    <t>SLL</t>
  </si>
  <si>
    <t>Sierra Leonean leone</t>
  </si>
  <si>
    <t>SOS</t>
  </si>
  <si>
    <t>SRD</t>
  </si>
  <si>
    <t>Surinamese dollar</t>
  </si>
  <si>
    <t>SSP</t>
  </si>
  <si>
    <t>SYP</t>
  </si>
  <si>
    <t>SZL</t>
  </si>
  <si>
    <t>THB</t>
  </si>
  <si>
    <t>TJS</t>
  </si>
  <si>
    <t>TMT</t>
  </si>
  <si>
    <t>TND</t>
  </si>
  <si>
    <t>Tunisian dinar</t>
  </si>
  <si>
    <t>TOP</t>
  </si>
  <si>
    <t>TRY</t>
  </si>
  <si>
    <t>Turkish lira</t>
  </si>
  <si>
    <t>TTD</t>
  </si>
  <si>
    <t>TWD</t>
  </si>
  <si>
    <t>New Taiwan dollar</t>
  </si>
  <si>
    <t>TZS</t>
  </si>
  <si>
    <t>Tanzanian shilling</t>
  </si>
  <si>
    <t>UAH</t>
  </si>
  <si>
    <t>UGX</t>
  </si>
  <si>
    <t>Ugandan shilling</t>
  </si>
  <si>
    <t>USD</t>
  </si>
  <si>
    <t>United States dollar</t>
  </si>
  <si>
    <t>UYU</t>
  </si>
  <si>
    <t>UZS</t>
  </si>
  <si>
    <t>VEF</t>
  </si>
  <si>
    <t>VND</t>
  </si>
  <si>
    <t>VUV</t>
  </si>
  <si>
    <t>WST</t>
  </si>
  <si>
    <t>Samoan tala</t>
  </si>
  <si>
    <t>XAF</t>
  </si>
  <si>
    <t>XCD</t>
  </si>
  <si>
    <t>East Caribbean dollar</t>
  </si>
  <si>
    <t>XOF</t>
  </si>
  <si>
    <t>YER</t>
  </si>
  <si>
    <t>ZAR</t>
  </si>
  <si>
    <t>ZMW</t>
  </si>
  <si>
    <t>Barbadian dollar</t>
  </si>
  <si>
    <t>Bulgarian lev (old)</t>
  </si>
  <si>
    <t>Bolivian boliviano</t>
  </si>
  <si>
    <t>-</t>
  </si>
  <si>
    <t>BYR</t>
  </si>
  <si>
    <t>Belarussian ruble</t>
  </si>
  <si>
    <t>Chilean Unidad de Fomento</t>
  </si>
  <si>
    <t>CNH</t>
  </si>
  <si>
    <t>Chinese yuan renminbi (offshore)</t>
  </si>
  <si>
    <t>Cuban peso convertible</t>
  </si>
  <si>
    <t>Cape Verdean escudo</t>
  </si>
  <si>
    <t>Fijian dollar</t>
  </si>
  <si>
    <t>GGP</t>
  </si>
  <si>
    <t>Pound</t>
  </si>
  <si>
    <t>Guyanese Dollar</t>
  </si>
  <si>
    <t>Hong Kong Dollar</t>
  </si>
  <si>
    <t>Honduran Lempira</t>
  </si>
  <si>
    <t>Croatian Kuna</t>
  </si>
  <si>
    <t>Haitian Gourde</t>
  </si>
  <si>
    <t>Hungarian Forint</t>
  </si>
  <si>
    <t>Indonesian Rupiah</t>
  </si>
  <si>
    <t>Israeli New Shekel</t>
  </si>
  <si>
    <t>IMP</t>
  </si>
  <si>
    <t>Isle of Man Pound</t>
  </si>
  <si>
    <t>Indian Rupee</t>
  </si>
  <si>
    <t>Iranian Rial</t>
  </si>
  <si>
    <t>JEP</t>
  </si>
  <si>
    <t>Jersey Pound</t>
  </si>
  <si>
    <t>Jamaican Dollar</t>
  </si>
  <si>
    <t>Jordanian Dinar</t>
  </si>
  <si>
    <t>Japanese Yen</t>
  </si>
  <si>
    <t>Kenyan Shilling</t>
  </si>
  <si>
    <t>Kyrgyzstani Som</t>
  </si>
  <si>
    <t>Cambodian Riel</t>
  </si>
  <si>
    <t>Comorian Franc</t>
  </si>
  <si>
    <t>North Korean Won</t>
  </si>
  <si>
    <t>South Korean Won</t>
  </si>
  <si>
    <t>Kuwaiti Dinar</t>
  </si>
  <si>
    <t>Cayman Islands Dollar</t>
  </si>
  <si>
    <t>Kazakhstani Tenge</t>
  </si>
  <si>
    <t>Lao Kip</t>
  </si>
  <si>
    <t>Lebanese Pound</t>
  </si>
  <si>
    <t>Sri Lankan Rupee</t>
  </si>
  <si>
    <t>Liberian Dollar</t>
  </si>
  <si>
    <t>Libyan Dinar</t>
  </si>
  <si>
    <t>Moroccan Dirham</t>
  </si>
  <si>
    <t>Moldovan Leu</t>
  </si>
  <si>
    <t>Malagasy Ariary</t>
  </si>
  <si>
    <t>Burmese Kyat</t>
  </si>
  <si>
    <t>Mongolian Tugrik</t>
  </si>
  <si>
    <t>MRO</t>
  </si>
  <si>
    <t>Mauritanian Ouguiya</t>
  </si>
  <si>
    <t>Mauritian Rupee</t>
  </si>
  <si>
    <t>Maldivian Rufiyaa</t>
  </si>
  <si>
    <t>Mexican Peso</t>
  </si>
  <si>
    <t>Malaysian Ringgit</t>
  </si>
  <si>
    <t>Mozambique Metical</t>
  </si>
  <si>
    <t>Namibian Dollar</t>
  </si>
  <si>
    <t>Nigerian Naira</t>
  </si>
  <si>
    <t>Nicaraguan córdoba oro</t>
  </si>
  <si>
    <t>Norwegian Krone</t>
  </si>
  <si>
    <t>Nepalese Rupee</t>
  </si>
  <si>
    <t>New Zealand Dollar</t>
  </si>
  <si>
    <t>Omani Rial</t>
  </si>
  <si>
    <t>Papua New Guinean Kina</t>
  </si>
  <si>
    <t>Philippine Peso</t>
  </si>
  <si>
    <t>Pakistani Rupee</t>
  </si>
  <si>
    <t>Polish Zloty</t>
  </si>
  <si>
    <t>Qatari Riyal</t>
  </si>
  <si>
    <t>Romanian Leu</t>
  </si>
  <si>
    <t>Serbian Dinar</t>
  </si>
  <si>
    <t>Russian Ruble</t>
  </si>
  <si>
    <t>Rwandan Franc</t>
  </si>
  <si>
    <t>Saudi Riyal</t>
  </si>
  <si>
    <t>Solomon Islands Dollar</t>
  </si>
  <si>
    <t>Seychellois rupee</t>
  </si>
  <si>
    <t>Sudanese Pound</t>
  </si>
  <si>
    <t>Swedish Krona</t>
  </si>
  <si>
    <t>Singapore Dollar</t>
  </si>
  <si>
    <t>Saint Helena Pound</t>
  </si>
  <si>
    <t>Somali Shilling</t>
  </si>
  <si>
    <t>South Sudanese Pound</t>
  </si>
  <si>
    <t>STD</t>
  </si>
  <si>
    <t>São Tomé and Príncipe Dobra</t>
  </si>
  <si>
    <t>Syrian Pound</t>
  </si>
  <si>
    <t>Swazi Lilangeni</t>
  </si>
  <si>
    <t>Thai Baht</t>
  </si>
  <si>
    <t>Tajikistani Somoni</t>
  </si>
  <si>
    <t>Turkmenistan New Manat</t>
  </si>
  <si>
    <t>Tongan pa'anga</t>
  </si>
  <si>
    <t>Trinidad and Tobago Dollar</t>
  </si>
  <si>
    <t>TVD</t>
  </si>
  <si>
    <t>Tuvaluan dollar</t>
  </si>
  <si>
    <t>Ukrainian Hryvnia</t>
  </si>
  <si>
    <t>Uruguayan Peso</t>
  </si>
  <si>
    <t>Uzbekistani Som</t>
  </si>
  <si>
    <t>Venezuelan Bolívar fuerte</t>
  </si>
  <si>
    <t>Vietnamese Dong</t>
  </si>
  <si>
    <t>Vanuatu Vatu</t>
  </si>
  <si>
    <t>West African CFA franc</t>
  </si>
  <si>
    <t>Yemeni Rial</t>
  </si>
  <si>
    <t>South African Rand</t>
  </si>
  <si>
    <t>Zambian Kwacha</t>
  </si>
  <si>
    <t>Currency code (ISO-4217)</t>
  </si>
  <si>
    <t>Currency code num (ISO-4217)</t>
  </si>
  <si>
    <t>Central African CFA franc</t>
  </si>
  <si>
    <t>Macanese patca</t>
  </si>
  <si>
    <t>Kosovo</t>
  </si>
  <si>
    <t>XK</t>
  </si>
  <si>
    <t>XKX</t>
  </si>
  <si>
    <t>National currency name</t>
  </si>
  <si>
    <t>National currency ISO-4217</t>
  </si>
  <si>
    <t>Description</t>
  </si>
  <si>
    <t>Data source</t>
  </si>
  <si>
    <t>Are there other files of relevance?</t>
  </si>
  <si>
    <t>Date that other file was made public</t>
  </si>
  <si>
    <t>URL</t>
  </si>
  <si>
    <t>URL, EITI Report</t>
  </si>
  <si>
    <t xml:space="preserve">Exchange rate used: 1 USD = </t>
  </si>
  <si>
    <t>… by revenue stream</t>
  </si>
  <si>
    <t>… by company</t>
  </si>
  <si>
    <t>… by project</t>
  </si>
  <si>
    <t>Data coverage / scope</t>
  </si>
  <si>
    <t>Contact details: data submission</t>
  </si>
  <si>
    <t>Source / Comments</t>
  </si>
  <si>
    <t>Table 3 - Reporting options</t>
  </si>
  <si>
    <t>License register for mining sector</t>
  </si>
  <si>
    <t>License register for petroleum sector</t>
  </si>
  <si>
    <t>Government policy on contract disclosure</t>
  </si>
  <si>
    <t>Government policy on beneficial ownership</t>
  </si>
  <si>
    <t>Beneficial ownership registry</t>
  </si>
  <si>
    <t>Does the government report how it participates in the extractive sector?</t>
  </si>
  <si>
    <t>Disclosure of export volumes</t>
  </si>
  <si>
    <t>Disclosure of production volumes</t>
  </si>
  <si>
    <t>Disclosure of production values</t>
  </si>
  <si>
    <t>Disclosure of export values</t>
  </si>
  <si>
    <t>Table 4 - Currency code list</t>
  </si>
  <si>
    <t>Table 5 - Commodities list</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</si>
  <si>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</si>
  <si>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</si>
  <si>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</si>
  <si>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</si>
  <si>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</si>
  <si>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</si>
  <si>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</si>
  <si>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</si>
  <si>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</si>
  <si>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</si>
  <si>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</si>
  <si>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</si>
  <si>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</si>
  <si>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</si>
  <si>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</si>
  <si>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</si>
  <si>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</si>
  <si>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</si>
  <si>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</si>
  <si>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</si>
  <si>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</si>
  <si>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</si>
  <si>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</si>
  <si>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</si>
  <si>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</si>
  <si>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</si>
  <si>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</si>
  <si>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</si>
  <si>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</si>
  <si>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</si>
  <si>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</si>
  <si>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</si>
  <si>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</si>
  <si>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</si>
  <si>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</si>
  <si>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</si>
  <si>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</si>
  <si>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</si>
  <si>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</si>
  <si>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</si>
  <si>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</si>
  <si>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</si>
  <si>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</si>
  <si>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</si>
  <si>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</si>
  <si>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</si>
  <si>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</si>
  <si>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</si>
  <si>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</si>
  <si>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</si>
  <si>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</si>
  <si>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</si>
  <si>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</si>
  <si>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</si>
  <si>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</si>
  <si>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</si>
  <si>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</si>
  <si>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</si>
  <si>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</si>
  <si>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</si>
  <si>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</si>
  <si>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</si>
  <si>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</si>
  <si>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</si>
  <si>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</si>
  <si>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</si>
  <si>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2716</t>
  </si>
  <si>
    <t>7102</t>
  </si>
  <si>
    <t>7106</t>
  </si>
  <si>
    <t>7108</t>
  </si>
  <si>
    <t>HS ProductCode</t>
  </si>
  <si>
    <t>HS Product Description</t>
  </si>
  <si>
    <t>HS Product Description w volume</t>
  </si>
  <si>
    <t>Tonnes</t>
  </si>
  <si>
    <t>Mining (incl. Quarrying)</t>
  </si>
  <si>
    <t>… by government agency</t>
  </si>
  <si>
    <t>Open data portal / files</t>
  </si>
  <si>
    <t>GFS Code</t>
  </si>
  <si>
    <t>Revenue stream name</t>
  </si>
  <si>
    <t>Revenue value</t>
  </si>
  <si>
    <t>1112E1</t>
  </si>
  <si>
    <t>1112E2</t>
  </si>
  <si>
    <t>112E</t>
  </si>
  <si>
    <t>Taxes on payroll and workforce</t>
  </si>
  <si>
    <t>113E</t>
  </si>
  <si>
    <t>Taxes on property</t>
  </si>
  <si>
    <t>1141E</t>
  </si>
  <si>
    <t>1142E</t>
  </si>
  <si>
    <t>114521E</t>
  </si>
  <si>
    <t>114522E</t>
  </si>
  <si>
    <t>11451E</t>
  </si>
  <si>
    <t>1151E</t>
  </si>
  <si>
    <t>1152E</t>
  </si>
  <si>
    <t>1153E1</t>
  </si>
  <si>
    <t>116E</t>
  </si>
  <si>
    <t>Other taxes payable by natural resource companies</t>
  </si>
  <si>
    <t>1212E</t>
  </si>
  <si>
    <t>Social security employer contributions</t>
  </si>
  <si>
    <t>1412E1</t>
  </si>
  <si>
    <t>1412E2</t>
  </si>
  <si>
    <t>1413E</t>
  </si>
  <si>
    <t>1415E1</t>
  </si>
  <si>
    <t>1415E2</t>
  </si>
  <si>
    <t>1415E31</t>
  </si>
  <si>
    <t>1415E32</t>
  </si>
  <si>
    <t>1415E4</t>
  </si>
  <si>
    <t>1415E5</t>
  </si>
  <si>
    <t>1421E</t>
  </si>
  <si>
    <t>1422E</t>
  </si>
  <si>
    <t>143E</t>
  </si>
  <si>
    <t>Fines, penalties, and forfeits</t>
  </si>
  <si>
    <t>144E1</t>
  </si>
  <si>
    <t>Voluntary transfers to government (donations)</t>
  </si>
  <si>
    <t>GFS description</t>
  </si>
  <si>
    <t>Table 6 - GFS Codes / Classification</t>
  </si>
  <si>
    <t>Combined</t>
  </si>
  <si>
    <t>Taxes (11E)</t>
  </si>
  <si>
    <t>Taxes on income, profits and capital gains (111E)</t>
  </si>
  <si>
    <t>Taxes on payroll and workforce (112E)</t>
  </si>
  <si>
    <t>Taxes on property (113E)</t>
  </si>
  <si>
    <t>Taxes on goods and services (114E)</t>
  </si>
  <si>
    <t>Taxes on international trade and transactions (115E)</t>
  </si>
  <si>
    <t>Other taxes payable by natural resource companies (116E)</t>
  </si>
  <si>
    <t>Social contributions (12E)</t>
  </si>
  <si>
    <t>Social security employer contributions (1212E)</t>
  </si>
  <si>
    <t>Other revenue (14E)</t>
  </si>
  <si>
    <t>Property income (141E)</t>
  </si>
  <si>
    <t>Sales of goods and services (142E)</t>
  </si>
  <si>
    <t>Fines, penalties, and forfeits (143E)</t>
  </si>
  <si>
    <t>Voluntary transfers to government (donations) (144E1)</t>
  </si>
  <si>
    <t>GFS Level 1</t>
  </si>
  <si>
    <t>GFS Level 2</t>
  </si>
  <si>
    <t>GFS Level 3</t>
  </si>
  <si>
    <t>GFS Level 4</t>
  </si>
  <si>
    <t>&lt;Choose from menu&gt;</t>
  </si>
  <si>
    <t>Sector</t>
  </si>
  <si>
    <t>Sector(s)</t>
  </si>
  <si>
    <t>&lt;Choose sector&gt;</t>
  </si>
  <si>
    <t>Oil &amp; Gas</t>
  </si>
  <si>
    <t>GFS Classification</t>
  </si>
  <si>
    <t>Project name</t>
  </si>
  <si>
    <t>Government entity</t>
  </si>
  <si>
    <t>Levied on project (Y/N)</t>
  </si>
  <si>
    <t>Reported by project (Y/N)</t>
  </si>
  <si>
    <t>Status</t>
  </si>
  <si>
    <t>Comments</t>
  </si>
  <si>
    <t>Production</t>
  </si>
  <si>
    <t>Dividends (1412E)</t>
  </si>
  <si>
    <t>From state-owned enterprises (1412E1)</t>
  </si>
  <si>
    <t>From government participation (equity) (1412E2)</t>
  </si>
  <si>
    <t>Withdrawals from income of quasi-corporations (1413E)</t>
  </si>
  <si>
    <t>Rent (1415E)</t>
  </si>
  <si>
    <t>Royalties (1415E1)</t>
  </si>
  <si>
    <t>Bonuses (1415E2)</t>
  </si>
  <si>
    <t>Production entitlements (in-kind or cash) (1415E3)</t>
  </si>
  <si>
    <t>Administrative fees for government services (1422E)</t>
  </si>
  <si>
    <t>Compulsory transfers to government (infrastructure and other) (1415E4)</t>
  </si>
  <si>
    <t>Other rent payments (1415E5)</t>
  </si>
  <si>
    <t>Sales of goods and services by government units (1421E)</t>
  </si>
  <si>
    <t>Data timeliness (no. of years from fiscal year end to publication)</t>
  </si>
  <si>
    <t>Does the government publish information about</t>
  </si>
  <si>
    <t>Laws and regulations?</t>
  </si>
  <si>
    <t>Fiscal regime?</t>
  </si>
  <si>
    <t>Ordinary taxes on income, profits and capital gains (1112E1)</t>
  </si>
  <si>
    <t>Ordinary taxes on income, profits and capital gains</t>
  </si>
  <si>
    <t>Extraordinary taxes on income, profits and capital gains (1112E2)</t>
  </si>
  <si>
    <t>Extraordinary taxes on income, profits and capital gains</t>
  </si>
  <si>
    <t>General taxes on goods and services (VAT, sales tax, turnover tax) (1141E)</t>
  </si>
  <si>
    <t>General taxes on goods and services (VAT, sales tax, turnover tax)</t>
  </si>
  <si>
    <t>Excise taxes (1142E)</t>
  </si>
  <si>
    <t>Excise taxes</t>
  </si>
  <si>
    <t>Taxes on use of goods/permission to use goods or perform activities (1145E)</t>
  </si>
  <si>
    <t>Licence fees (114521E)</t>
  </si>
  <si>
    <t>Licence fees</t>
  </si>
  <si>
    <t>Emission and pollution taxes (114522E)</t>
  </si>
  <si>
    <t>Emission and pollution taxes</t>
  </si>
  <si>
    <t>Motor vehicle taxes (11451E)</t>
  </si>
  <si>
    <t>Motor vehicle taxes</t>
  </si>
  <si>
    <t>Customs and other import duties (1151E)</t>
  </si>
  <si>
    <t>Customs and other import duties</t>
  </si>
  <si>
    <t>Taxes on exports (1152E)</t>
  </si>
  <si>
    <t>Taxes on exports</t>
  </si>
  <si>
    <t>Profits of natural resource export monopolies (1153E1)</t>
  </si>
  <si>
    <t>Profits of natural resource export monopolies</t>
  </si>
  <si>
    <t>From state-owned enterprises</t>
  </si>
  <si>
    <t>From government participation (equity)</t>
  </si>
  <si>
    <t>Withdrawals from income of quasi-corporations</t>
  </si>
  <si>
    <t>Royalties</t>
  </si>
  <si>
    <t>Bonuses</t>
  </si>
  <si>
    <t>Delivered/paid directly to government (1415E31)</t>
  </si>
  <si>
    <t>Delivered/paid directly to government</t>
  </si>
  <si>
    <t>Delivered/paid to state-owned enterprise(s) (1415E32)</t>
  </si>
  <si>
    <t>Delivered/paid to state-owned enterprise(s)</t>
  </si>
  <si>
    <t>Compulsory transfers to government (infrastructure and other)</t>
  </si>
  <si>
    <t>Other rent payments</t>
  </si>
  <si>
    <t>Sales of goods and services by government units</t>
  </si>
  <si>
    <t>Administrative fees for government services</t>
  </si>
  <si>
    <t>Comment 1</t>
  </si>
  <si>
    <t>Comment 2</t>
  </si>
  <si>
    <t>Comment 3</t>
  </si>
  <si>
    <t>Comment 4</t>
  </si>
  <si>
    <t>Comment 5</t>
  </si>
  <si>
    <t>Please include comments here.</t>
  </si>
  <si>
    <t>GFS Framework for EITI Reporting</t>
  </si>
  <si>
    <t>What is GFS?</t>
  </si>
  <si>
    <t>PAYE</t>
  </si>
  <si>
    <t>Total</t>
  </si>
  <si>
    <t>Additional information</t>
  </si>
  <si>
    <t>Any additional information that is not eligible for inclusion in the table above, please include below as comments.</t>
  </si>
  <si>
    <t>Company ID number</t>
  </si>
  <si>
    <t>Reporting companies' list</t>
  </si>
  <si>
    <t>Full company name</t>
  </si>
  <si>
    <t>Reporting government entities list</t>
  </si>
  <si>
    <t>Full name of agency</t>
  </si>
  <si>
    <t>ID number (if applicable)</t>
  </si>
  <si>
    <t>Table 7 - Sectors</t>
  </si>
  <si>
    <t>&lt; Choose option &gt;</t>
  </si>
  <si>
    <t>Total government revenues from extractive sector (using GFS)</t>
  </si>
  <si>
    <t>Company</t>
  </si>
  <si>
    <t>Reporting currency</t>
  </si>
  <si>
    <t>Project phases</t>
  </si>
  <si>
    <t>Table 8 - Project phases</t>
  </si>
  <si>
    <t>&lt; Choose phase &gt;</t>
  </si>
  <si>
    <t>Exploration</t>
  </si>
  <si>
    <t>Development</t>
  </si>
  <si>
    <t>Commodities (comma-seperated)</t>
  </si>
  <si>
    <t>Yes, systematically disclosed</t>
  </si>
  <si>
    <t>Not available</t>
  </si>
  <si>
    <t>Overview of government agencies' roles?</t>
  </si>
  <si>
    <t>the transfer process(es)?</t>
  </si>
  <si>
    <t>the award process(es)?</t>
  </si>
  <si>
    <t>bidding rounds/process(es)?</t>
  </si>
  <si>
    <t>Contract register for mining sector</t>
  </si>
  <si>
    <t>Contract register for petroleum sector</t>
  </si>
  <si>
    <t>Contract register for other sector(s) - add rows if several</t>
  </si>
  <si>
    <t>Overview of the extractive industries, including any significant exploration activities</t>
  </si>
  <si>
    <t>Does the government fully disclose extractive sector revenues by revenue stream?</t>
  </si>
  <si>
    <t>Are MSG decisions on materiality thresholds publicly available?</t>
  </si>
  <si>
    <t>If yes, what was the total revenues received from barter and infrastructure agreements?</t>
  </si>
  <si>
    <t>If yes, what was the total revenues received from transportation of commodities?</t>
  </si>
  <si>
    <t>If yes, what was the total revenues received by SOEs?</t>
  </si>
  <si>
    <t>Does the government disclose information on barter and infrastructure agreements?</t>
  </si>
  <si>
    <t>Does the government disclose information on transportation revenues?</t>
  </si>
  <si>
    <t>If yes, what was the total sub-national revenues received?</t>
  </si>
  <si>
    <t>Does the government disclose information on SOE transactions?</t>
  </si>
  <si>
    <t>Are government agencies subject to credible, independent audits?</t>
  </si>
  <si>
    <t>Government audits database</t>
  </si>
  <si>
    <t>Is the data subject to credible, independent audits, applying international standards?</t>
  </si>
  <si>
    <t>Are companies subject to credible, independent audits?</t>
  </si>
  <si>
    <t>Company audits database</t>
  </si>
  <si>
    <t>Reconciliation coverage</t>
  </si>
  <si>
    <t>Does the government clarify whether all extractive sector revenues are recorded in the national budget (i.e. enter the government's consolidated / single-treasury account)?</t>
  </si>
  <si>
    <t>Does the government disclose information on Subnational transfers?</t>
  </si>
  <si>
    <t>Source / units</t>
  </si>
  <si>
    <t>If yes, how much should the government have transferred according to the revenue sharing formula?</t>
  </si>
  <si>
    <t>Does the government disclose whether any extractive sector revenues are earmarked (i.e. pinned to specific uses, programmes, geographical zones)?</t>
  </si>
  <si>
    <t>Does the government disclose a description of the country’s budget and audit processes?</t>
  </si>
  <si>
    <t>Does the government disclose publicly available information about budgets and 
expenditures? - add rows if several</t>
  </si>
  <si>
    <t>Does the government disclose information on Social expenditures?</t>
  </si>
  <si>
    <t>If yes, what was the total quasi-fiscal expenditures performed by SOEs?</t>
  </si>
  <si>
    <t>Gross Domestic Product - all sectors</t>
  </si>
  <si>
    <t>Government revenue - extractive industries</t>
  </si>
  <si>
    <t>Government revenue - all sectors</t>
  </si>
  <si>
    <t>Exports - extractive industries</t>
  </si>
  <si>
    <t>Exports - all sectors</t>
  </si>
  <si>
    <t>Employment - extractive sector</t>
  </si>
  <si>
    <t>Employment - all sectors</t>
  </si>
  <si>
    <t>Reporting projects' list</t>
  </si>
  <si>
    <t>Full project name</t>
  </si>
  <si>
    <t>Legal agreement reference number(s): contract, licence, lease, concession, …</t>
  </si>
  <si>
    <t>Production (volume)</t>
  </si>
  <si>
    <t>Production (value)</t>
  </si>
  <si>
    <t>Systematically disclosed</t>
  </si>
  <si>
    <t>Calculated using the Disclosure checklist</t>
  </si>
  <si>
    <t>Please provide a list of all reporting entities, alongside relevant information</t>
  </si>
  <si>
    <t>Investment - extractive sector</t>
  </si>
  <si>
    <t>Investment - all sectors</t>
  </si>
  <si>
    <t>How to fill this sheet:</t>
  </si>
  <si>
    <t>Company ID references</t>
  </si>
  <si>
    <t xml:space="preserve">Part 1 - About </t>
  </si>
  <si>
    <t>Part 2 - Disclosure checklist</t>
  </si>
  <si>
    <t>Part 3 - Reporting entities</t>
  </si>
  <si>
    <t>For each row, please complete the following steps</t>
  </si>
  <si>
    <t>2.More guidance will appear as you fill the cells. Please fill out as directed, completing every column for each row before beginning the next.</t>
  </si>
  <si>
    <t xml:space="preserve">2. Once certain questions are answered, further guidance and questions may appear. Please respond to each of these, until completed. </t>
  </si>
  <si>
    <t>Completed on:</t>
  </si>
  <si>
    <t>How to complete this sheet:</t>
  </si>
  <si>
    <t>How publishing EITI Report data works:</t>
  </si>
  <si>
    <t>1. Use one excel workbook per fiscal year covered. If you are reporting on both oil &amp; gas and mining, both can fit into one workbook.</t>
  </si>
  <si>
    <t>2. Fill in the entire workbook - parts 1-5.</t>
  </si>
  <si>
    <t>This workbook has five parts. Insert the data starting with part 1 and work your way through to part 5</t>
  </si>
  <si>
    <t>Cells in light blue are for supplying sources and/or comments</t>
  </si>
  <si>
    <t>White cells require no action</t>
  </si>
  <si>
    <t>If yes, please specify name (insert new rows if multiple)</t>
  </si>
  <si>
    <t>Name and contact information of the person submitting this file</t>
  </si>
  <si>
    <t>Does the government have an open data policy?</t>
  </si>
  <si>
    <t>Does the government disclose information on economic contribution?</t>
  </si>
  <si>
    <t>Does government routinely disclose financial data from requirement 4.1 (full disclosure of revenue streams for both government and companies) of the the EITI Standard?</t>
  </si>
  <si>
    <t>Is beneficial ownership data disclosed?</t>
  </si>
  <si>
    <t>5. If there are any payments which are in the EITI Report, but cannot be matched with the GFS categories, please list them in the box below called "Additional information".</t>
  </si>
  <si>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</si>
  <si>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Government revenues by company and project</t>
  </si>
  <si>
    <t>Publication date of the EITI data</t>
  </si>
  <si>
    <t>Does the government disclose what value of revenues are not recorded in the budget?</t>
  </si>
  <si>
    <t>Affiliated companies, start with Operator</t>
  </si>
  <si>
    <t>Yes, through EITI reporting</t>
  </si>
  <si>
    <t>Through EITI Reporting</t>
  </si>
  <si>
    <t>No. of license awards and transfers for the covered year</t>
  </si>
  <si>
    <t>and the technical and financial criteria used?</t>
  </si>
  <si>
    <t>If yes, what was the total mandatory social expenditures received?</t>
  </si>
  <si>
    <t>If yes, what was the total voluntary social expenditures received?</t>
  </si>
  <si>
    <t>Do companies disclose information on Social expenditures?</t>
  </si>
  <si>
    <t>If yes, what was the total mandatory social expenditures paid?</t>
  </si>
  <si>
    <t>If yes, what was the total voluntary social expenditures paid?</t>
  </si>
  <si>
    <t>Does the government or SOEs disclose information on Quasi-fiscal expenditures?</t>
  </si>
  <si>
    <t>Total reported</t>
  </si>
  <si>
    <t xml:space="preserve">Stock exchange listing or company website </t>
  </si>
  <si>
    <t>Payments to Governments Report</t>
  </si>
  <si>
    <t>Website link (URL) to EITI data</t>
  </si>
  <si>
    <t>&lt; EITI Reporting or online? &gt;</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</si>
  <si>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</si>
  <si>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Unit</t>
  </si>
  <si>
    <t>Aluminium (2606), volume</t>
  </si>
  <si>
    <t>Asbestos (2524), volume</t>
  </si>
  <si>
    <t>Ash and residues (2620), volume</t>
  </si>
  <si>
    <t>Bitumen and asphalt (2714), volume</t>
  </si>
  <si>
    <t>Bituminous mixtures (2715), volume</t>
  </si>
  <si>
    <t>Chalk (2509), volume</t>
  </si>
  <si>
    <t>Chromium (2610), volume</t>
  </si>
  <si>
    <t>Coal (2701), volume</t>
  </si>
  <si>
    <t>Coal gas (2705), volume</t>
  </si>
  <si>
    <t>Cobalt (2605), volume</t>
  </si>
  <si>
    <t>Coke and semi-coke (2704), volume</t>
  </si>
  <si>
    <t>Copper (2603), volume</t>
  </si>
  <si>
    <t>Crude oil (2709), volume</t>
  </si>
  <si>
    <t>Diamonds (7102), volume</t>
  </si>
  <si>
    <t>Dolomite (2518), volume</t>
  </si>
  <si>
    <t>Electrical energy (2716), volume</t>
  </si>
  <si>
    <t>Felspar (2529), volume</t>
  </si>
  <si>
    <t>Gold (7108), volume</t>
  </si>
  <si>
    <t>Granite (2516), volume</t>
  </si>
  <si>
    <t>Granulated slag (2618), volume</t>
  </si>
  <si>
    <t>Gypsum (2520), volume</t>
  </si>
  <si>
    <t>Iron (2601), volume</t>
  </si>
  <si>
    <t>Iron pyrites (2502), volume</t>
  </si>
  <si>
    <t>Kaolin (2507), volume</t>
  </si>
  <si>
    <t>Lead (2607), volume</t>
  </si>
  <si>
    <t>Lignite (2702), volume</t>
  </si>
  <si>
    <t>Limestone (2521), volume</t>
  </si>
  <si>
    <t>Manganese (2602), volume</t>
  </si>
  <si>
    <t>Marble (2515), volume</t>
  </si>
  <si>
    <t>Mica (2525), volume</t>
  </si>
  <si>
    <t>Mineral substances not elsewhere specified (2530), volume</t>
  </si>
  <si>
    <t>Molybdenum (2613), volume</t>
  </si>
  <si>
    <t>Natural barium sulphate (2511), volume</t>
  </si>
  <si>
    <t>Natural borates and concentrates (2528), volume</t>
  </si>
  <si>
    <t>Natural calcium phosphates (2510), volume</t>
  </si>
  <si>
    <t>Natural cryolite (2527), volume</t>
  </si>
  <si>
    <t>Natural gas (2711), volume</t>
  </si>
  <si>
    <t>Natural graphite (2504), volume</t>
  </si>
  <si>
    <t>Natural magnesium carbonate (2519), volume</t>
  </si>
  <si>
    <t>Natural sands (2505), volume</t>
  </si>
  <si>
    <t>Natural steatite (2526), volume</t>
  </si>
  <si>
    <t>Nickel (2604), volume</t>
  </si>
  <si>
    <t>Niobium (2615), volume</t>
  </si>
  <si>
    <t>Other (2617), volume</t>
  </si>
  <si>
    <t>Other clays (2508), volume</t>
  </si>
  <si>
    <t>Other slag and ash (2621), volume</t>
  </si>
  <si>
    <t>Peat (2703), volume</t>
  </si>
  <si>
    <t>Pebbles (2517), volume</t>
  </si>
  <si>
    <t>Petroleum coke (2713), volume</t>
  </si>
  <si>
    <t>Petroleum jelly (2712), volume</t>
  </si>
  <si>
    <t>Petroleum oils excluding crude (2710), volume</t>
  </si>
  <si>
    <t>Pitch and pitch coke (2708), volume</t>
  </si>
  <si>
    <t>Portland cement (2523), volume</t>
  </si>
  <si>
    <t>Precious metals (2616), volume</t>
  </si>
  <si>
    <t>Products of the distillation of coal tar (2707), volume</t>
  </si>
  <si>
    <t>Pumice stone (2513), volume</t>
  </si>
  <si>
    <t>Quartz (2506), volume</t>
  </si>
  <si>
    <t>Quicklime (2522), volume</t>
  </si>
  <si>
    <t>Salt and pure sodium chloride (2501), volume</t>
  </si>
  <si>
    <t>Siliceous fossil meals (2512), volume</t>
  </si>
  <si>
    <t>Silver (7106), volume</t>
  </si>
  <si>
    <t>Slag (2619), volume</t>
  </si>
  <si>
    <t>Slate (2514), volume</t>
  </si>
  <si>
    <t>Sulphur of all kinds (2503), volume</t>
  </si>
  <si>
    <t>Tar distilled from coal (2706), volume</t>
  </si>
  <si>
    <t>Tin (2609), volume</t>
  </si>
  <si>
    <t>Titanium (2614), volume</t>
  </si>
  <si>
    <t>Tungsten (2611), volume</t>
  </si>
  <si>
    <t>Uranium or thorium (2612), volume</t>
  </si>
  <si>
    <t>Zinc (2608), volume</t>
  </si>
  <si>
    <t>Exchange rate source (URL,…)</t>
  </si>
  <si>
    <t>Number of reporting government entities (incl SOEs if recipient)</t>
  </si>
  <si>
    <t>Does the government systematically disclose EITI data at a single location?</t>
  </si>
  <si>
    <t>&lt;method of value calculation, if available&gt;</t>
  </si>
  <si>
    <t>Gross Domestic Product ASM and informal sector</t>
  </si>
  <si>
    <t>In-kind volume (if applicable)</t>
  </si>
  <si>
    <t>Unit (if applicable)</t>
  </si>
  <si>
    <t>Payment made in-kind (Y/N)</t>
  </si>
  <si>
    <t>Commodities (one commodity/row)</t>
  </si>
  <si>
    <t>carats</t>
  </si>
  <si>
    <t>Aluminium (2606)</t>
  </si>
  <si>
    <t>Asbestos (2524)</t>
  </si>
  <si>
    <t>Ash and residues (2620)</t>
  </si>
  <si>
    <t>Bitumen and asphalt (2714)</t>
  </si>
  <si>
    <t>Bituminous mixtures (2715)</t>
  </si>
  <si>
    <t>Chalk (2509)</t>
  </si>
  <si>
    <t>Chromium (2610)</t>
  </si>
  <si>
    <t>Coal (2701)</t>
  </si>
  <si>
    <t>Coal gas (2705)</t>
  </si>
  <si>
    <t>Cobalt (2605)</t>
  </si>
  <si>
    <t>Coke and semi-coke (2704)</t>
  </si>
  <si>
    <t>Copper (2603)</t>
  </si>
  <si>
    <t>Crude oil (2709)</t>
  </si>
  <si>
    <t>Diamonds (7102)</t>
  </si>
  <si>
    <t>Dolomite (2518)</t>
  </si>
  <si>
    <t>Electrical energy (2716)</t>
  </si>
  <si>
    <t>Felspar (2529)</t>
  </si>
  <si>
    <t>Gold (7108)</t>
  </si>
  <si>
    <t>Granite (2516)</t>
  </si>
  <si>
    <t>Granulated slag (2618)</t>
  </si>
  <si>
    <t>Gypsum (2520)</t>
  </si>
  <si>
    <t>Iron (2601)</t>
  </si>
  <si>
    <t>Iron pyrites (2502)</t>
  </si>
  <si>
    <t>Kaolin (2507)</t>
  </si>
  <si>
    <t>Lead (2607)</t>
  </si>
  <si>
    <t>Lignite (2702)</t>
  </si>
  <si>
    <t>Limestone (2521)</t>
  </si>
  <si>
    <t>Manganese (2602)</t>
  </si>
  <si>
    <t>Marble (2515)</t>
  </si>
  <si>
    <t>Mica (2525)</t>
  </si>
  <si>
    <t>Mineral substances not elsewhere specified (2530)</t>
  </si>
  <si>
    <t>Molybdenum (2613)</t>
  </si>
  <si>
    <t>Natural barium sulphate (2511)</t>
  </si>
  <si>
    <t>Natural borates and concentrates (2528)</t>
  </si>
  <si>
    <t>Natural calcium phosphates (2510)</t>
  </si>
  <si>
    <t>Natural cryolite (2527)</t>
  </si>
  <si>
    <t>Natural gas (2711)</t>
  </si>
  <si>
    <t>Natural graphite (2504)</t>
  </si>
  <si>
    <t>Natural magnesium carbonate (2519)</t>
  </si>
  <si>
    <t>Natural sands (2505)</t>
  </si>
  <si>
    <t>Natural steatite (2526)</t>
  </si>
  <si>
    <t>Nickel (2604)</t>
  </si>
  <si>
    <t>Niobium (2615)</t>
  </si>
  <si>
    <t>Other (2617)</t>
  </si>
  <si>
    <t>Other clays (2508)</t>
  </si>
  <si>
    <t>Other slag and ash (2621)</t>
  </si>
  <si>
    <t>Peat (2703)</t>
  </si>
  <si>
    <t>Pebbles (2517)</t>
  </si>
  <si>
    <t>Petroleum coke (2713)</t>
  </si>
  <si>
    <t>Petroleum jelly (2712)</t>
  </si>
  <si>
    <t>Petroleum oils excluding crude (2710)</t>
  </si>
  <si>
    <t>Pitch and pitch coke (2708)</t>
  </si>
  <si>
    <t>Portland cement (2523)</t>
  </si>
  <si>
    <t>Precious metals (2616)</t>
  </si>
  <si>
    <t>Products of the distillation of coal tar (2707)</t>
  </si>
  <si>
    <t>Pumice stone (2513)</t>
  </si>
  <si>
    <t>Quartz (2506)</t>
  </si>
  <si>
    <t>Quicklime (2522)</t>
  </si>
  <si>
    <t>Salt and pure sodium chloride (2501)</t>
  </si>
  <si>
    <t>Siliceous fossil meals (2512)</t>
  </si>
  <si>
    <t>Silver (7106)</t>
  </si>
  <si>
    <t>Slag (2619)</t>
  </si>
  <si>
    <t>Slate (2514)</t>
  </si>
  <si>
    <t>Sulphur of all kinds (2503)</t>
  </si>
  <si>
    <t>Tar distilled from coal (2706)</t>
  </si>
  <si>
    <t>Tin (2609)</t>
  </si>
  <si>
    <t>Titanium (2614)</t>
  </si>
  <si>
    <t>Tungsten (2611)</t>
  </si>
  <si>
    <t>Uranium or thorium (2612)</t>
  </si>
  <si>
    <t>Zinc (2608)</t>
  </si>
  <si>
    <t>Number of reporting companies (incl SOEs if payer)</t>
  </si>
  <si>
    <t>Other, non-upstream sectors</t>
  </si>
  <si>
    <t>Does the government disclose data on in-kind revenues and sales of state share of production?</t>
  </si>
  <si>
    <t>Table 9 - Government entity types</t>
  </si>
  <si>
    <t>Central goverment</t>
  </si>
  <si>
    <t>State government</t>
  </si>
  <si>
    <t>Local government</t>
  </si>
  <si>
    <t>Agency type</t>
  </si>
  <si>
    <t>&lt; Agency type &gt;</t>
  </si>
  <si>
    <t>If yes, what was the volume received?</t>
  </si>
  <si>
    <t>If yes, what was sold?</t>
  </si>
  <si>
    <t>If yes, what was the total revenue transferred to the state from the proceeds of oil, gas and minerals sold?</t>
  </si>
  <si>
    <t>Audited financial statement (or balance sheet, cash flows, profit/loss statement if unavailable)</t>
  </si>
  <si>
    <t>Does the government disclose information on environmental payments?</t>
  </si>
  <si>
    <t>If yes, what was the total mandatory environmental payments?</t>
  </si>
  <si>
    <t>If yes, what was the total voluntary environmental payments?</t>
  </si>
  <si>
    <t xml:space="preserve">State-owned enterprises &amp; public corporations </t>
  </si>
  <si>
    <t>EITI International Secretariat</t>
  </si>
  <si>
    <r>
      <rPr>
        <b/>
        <sz val="11"/>
        <rFont val="Franklin Gothic Book"/>
        <family val="2"/>
      </rPr>
      <t xml:space="preserve">For the latest version of Summary data templates, see </t>
    </r>
    <r>
      <rPr>
        <b/>
        <u val="single"/>
        <sz val="11"/>
        <color indexed="30"/>
        <rFont val="Franklin Gothic Book"/>
        <family val="2"/>
      </rPr>
      <t>https://eiti.org/summary-data-template</t>
    </r>
  </si>
  <si>
    <r>
      <t xml:space="preserve">3. This Data sheet should be submitted alongside the EITI Report. Send it to the International Secretariat: </t>
    </r>
    <r>
      <rPr>
        <u val="single"/>
        <sz val="11"/>
        <color indexed="30"/>
        <rFont val="Franklin Gothic Book"/>
        <family val="2"/>
      </rPr>
      <t xml:space="preserve">data@eiti.org </t>
    </r>
  </si>
  <si>
    <r>
      <rPr>
        <sz val="11"/>
        <rFont val="Franklin Gothic Book"/>
        <family val="2"/>
      </rPr>
      <t xml:space="preserve">4. The data will be used to populate the global EITI data repository, available on the international EITI website: </t>
    </r>
    <r>
      <rPr>
        <u val="single"/>
        <sz val="11"/>
        <color indexed="30"/>
        <rFont val="Franklin Gothic Book"/>
        <family val="2"/>
      </rPr>
      <t xml:space="preserve">https://eiti.org/data. </t>
    </r>
    <r>
      <rPr>
        <sz val="11"/>
        <rFont val="Franklin Gothic Book"/>
        <family val="2"/>
      </rPr>
      <t xml:space="preserve">You will receive the file back which will be fit for publication via the channels of your choice. </t>
    </r>
  </si>
  <si>
    <r>
      <t xml:space="preserve">This template should be </t>
    </r>
    <r>
      <rPr>
        <b/>
        <u val="single"/>
        <sz val="11"/>
        <rFont val="Franklin Gothic Book"/>
        <family val="2"/>
      </rPr>
      <t xml:space="preserve">completed in full and submitted </t>
    </r>
    <r>
      <rPr>
        <b/>
        <sz val="11"/>
        <rFont val="Franklin Gothic Book"/>
        <family val="2"/>
      </rPr>
      <t>to the EITI International Secretariat for each fiscal year covered under EITI Reporting.</t>
    </r>
  </si>
  <si>
    <r>
      <rPr>
        <b/>
        <sz val="11"/>
        <rFont val="Franklin Gothic Book"/>
        <family val="2"/>
      </rPr>
      <t xml:space="preserve">Part 1 (About): </t>
    </r>
    <r>
      <rPr>
        <sz val="11"/>
        <rFont val="Franklin Gothic Book"/>
        <family val="2"/>
      </rPr>
      <t>Insert</t>
    </r>
    <r>
      <rPr>
        <b/>
        <sz val="11"/>
        <rFont val="Franklin Gothic Book"/>
        <family val="2"/>
      </rPr>
      <t xml:space="preserve"> </t>
    </r>
    <r>
      <rPr>
        <sz val="11"/>
        <rFont val="Franklin Gothic Book"/>
        <family val="2"/>
      </rPr>
      <t>country and data characteristics.</t>
    </r>
  </si>
  <si>
    <r>
      <rPr>
        <b/>
        <sz val="11"/>
        <rFont val="Franklin Gothic Book"/>
        <family val="2"/>
      </rPr>
      <t xml:space="preserve">Part 2 (Disclosure checklist): </t>
    </r>
    <r>
      <rPr>
        <sz val="11"/>
        <rFont val="Franklin Gothic Book"/>
        <family val="2"/>
      </rPr>
      <t>Fill in contextual and aggregate financial data for EITI Requirements 2, 3, 4, 5, and 6.</t>
    </r>
  </si>
  <si>
    <r>
      <rPr>
        <b/>
        <sz val="11"/>
        <rFont val="Franklin Gothic Book"/>
        <family val="2"/>
      </rPr>
      <t xml:space="preserve">Part 3 (Reporting entities): </t>
    </r>
    <r>
      <rPr>
        <sz val="11"/>
        <rFont val="Franklin Gothic Book"/>
        <family val="2"/>
      </rPr>
      <t>Enter</t>
    </r>
    <r>
      <rPr>
        <b/>
        <sz val="11"/>
        <rFont val="Franklin Gothic Book"/>
        <family val="2"/>
      </rPr>
      <t xml:space="preserve"> </t>
    </r>
    <r>
      <rPr>
        <sz val="11"/>
        <rFont val="Franklin Gothic Book"/>
        <family val="2"/>
      </rPr>
      <t xml:space="preserve">reporting entities (Government agencies, companies and projects) and related information. </t>
    </r>
  </si>
  <si>
    <r>
      <rPr>
        <b/>
        <sz val="11"/>
        <rFont val="Franklin Gothic Book"/>
        <family val="2"/>
      </rPr>
      <t xml:space="preserve">Part 4 (Government revenues): </t>
    </r>
    <r>
      <rPr>
        <sz val="11"/>
        <rFont val="Franklin Gothic Book"/>
        <family val="2"/>
      </rPr>
      <t>Enter</t>
    </r>
    <r>
      <rPr>
        <b/>
        <sz val="11"/>
        <rFont val="Franklin Gothic Book"/>
        <family val="2"/>
      </rPr>
      <t xml:space="preserve"> </t>
    </r>
    <r>
      <rPr>
        <sz val="11"/>
        <rFont val="Franklin Gothic Book"/>
        <family val="2"/>
      </rPr>
      <t>data on government revenues per revenue stream, according to GFS classification.</t>
    </r>
  </si>
  <si>
    <r>
      <rPr>
        <b/>
        <sz val="11"/>
        <rFont val="Franklin Gothic Book"/>
        <family val="2"/>
      </rPr>
      <t xml:space="preserve">Part 5 (Company data): </t>
    </r>
    <r>
      <rPr>
        <sz val="11"/>
        <rFont val="Franklin Gothic Book"/>
        <family val="2"/>
      </rPr>
      <t>Enter</t>
    </r>
    <r>
      <rPr>
        <b/>
        <sz val="11"/>
        <rFont val="Franklin Gothic Book"/>
        <family val="2"/>
      </rPr>
      <t xml:space="preserve"> </t>
    </r>
    <r>
      <rPr>
        <sz val="11"/>
        <rFont val="Franklin Gothic Book"/>
        <family val="2"/>
      </rPr>
      <t>company- and project-level data per revenue stream.</t>
    </r>
  </si>
  <si>
    <r>
      <rPr>
        <b/>
        <i/>
        <u val="single"/>
        <sz val="11"/>
        <color indexed="8"/>
        <rFont val="Franklin Gothic Book"/>
        <family val="2"/>
      </rPr>
      <t>Terminology:</t>
    </r>
    <r>
      <rPr>
        <b/>
        <i/>
        <sz val="11"/>
        <color indexed="8"/>
        <rFont val="Franklin Gothic Book"/>
        <family val="2"/>
      </rPr>
      <t xml:space="preserve"> Disclosure</t>
    </r>
  </si>
  <si>
    <r>
      <rPr>
        <b/>
        <i/>
        <u val="single"/>
        <sz val="11"/>
        <color indexed="8"/>
        <rFont val="Franklin Gothic Book"/>
        <family val="2"/>
      </rPr>
      <t>Terminology:</t>
    </r>
    <r>
      <rPr>
        <b/>
        <i/>
        <sz val="11"/>
        <color indexed="8"/>
        <rFont val="Franklin Gothic Book"/>
        <family val="2"/>
      </rPr>
      <t xml:space="preserve"> Simple options</t>
    </r>
  </si>
  <si>
    <r>
      <rPr>
        <i/>
        <u val="single"/>
        <sz val="11"/>
        <color indexed="8"/>
        <rFont val="Franklin Gothic Book"/>
        <family val="2"/>
      </rPr>
      <t>Yes, systematically disclosed</t>
    </r>
    <r>
      <rPr>
        <i/>
        <sz val="11"/>
        <color indexed="8"/>
        <rFont val="Franklin Gothic Book"/>
        <family val="2"/>
      </rPr>
      <t>: If data is regularly and publicly disclosed by government agencies or companies, and the data is reliable, please select Yes, systematically disclosed</t>
    </r>
  </si>
  <si>
    <r>
      <rPr>
        <i/>
        <u val="single"/>
        <sz val="11"/>
        <color indexed="8"/>
        <rFont val="Franklin Gothic Book"/>
        <family val="2"/>
      </rPr>
      <t>Yes</t>
    </r>
    <r>
      <rPr>
        <i/>
        <sz val="11"/>
        <color indexed="8"/>
        <rFont val="Franklin Gothic Book"/>
        <family val="2"/>
      </rPr>
      <t>: All the aspects of the question are answered/covered.</t>
    </r>
  </si>
  <si>
    <r>
      <rPr>
        <i/>
        <u val="single"/>
        <sz val="11"/>
        <color indexed="8"/>
        <rFont val="Franklin Gothic Book"/>
        <family val="2"/>
      </rPr>
      <t>Yes, through EITI reporting</t>
    </r>
    <r>
      <rPr>
        <i/>
        <sz val="11"/>
        <color indexed="8"/>
        <rFont val="Franklin Gothic Book"/>
        <family val="2"/>
      </rPr>
      <t>: If the EITI Report covers certain data gaps in government or corporate disclosures, please select "Yes, in EITI Report".</t>
    </r>
  </si>
  <si>
    <r>
      <t>Partially:</t>
    </r>
    <r>
      <rPr>
        <i/>
        <sz val="11"/>
        <color indexed="8"/>
        <rFont val="Franklin Gothic Book"/>
        <family val="2"/>
      </rPr>
      <t>Aspects of the question have been answered/covered.</t>
    </r>
  </si>
  <si>
    <r>
      <rPr>
        <i/>
        <u val="single"/>
        <sz val="11"/>
        <color indexed="8"/>
        <rFont val="Franklin Gothic Book"/>
        <family val="2"/>
      </rPr>
      <t>Not available</t>
    </r>
    <r>
      <rPr>
        <i/>
        <sz val="11"/>
        <color indexed="8"/>
        <rFont val="Franklin Gothic Book"/>
        <family val="2"/>
      </rPr>
      <t>: The data is applicable in the country, but no data or information is available.</t>
    </r>
  </si>
  <si>
    <r>
      <rPr>
        <i/>
        <u val="single"/>
        <sz val="11"/>
        <color indexed="8"/>
        <rFont val="Franklin Gothic Book"/>
        <family val="2"/>
      </rPr>
      <t>No</t>
    </r>
    <r>
      <rPr>
        <i/>
        <sz val="11"/>
        <color indexed="8"/>
        <rFont val="Franklin Gothic Book"/>
        <family val="2"/>
      </rPr>
      <t>: No information is covered.</t>
    </r>
  </si>
  <si>
    <r>
      <t xml:space="preserve">Not applicable: </t>
    </r>
    <r>
      <rPr>
        <i/>
        <sz val="11"/>
        <color indexed="8"/>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</si>
  <si>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indexed="8"/>
        <rFont val="Franklin Gothic Book"/>
        <family val="2"/>
      </rPr>
      <t>: The question is not relevant for the case, When it is required, please refer to evidence of non-applicability.</t>
    </r>
  </si>
  <si>
    <r>
      <rPr>
        <b/>
        <sz val="11"/>
        <rFont val="Franklin Gothic Book"/>
        <family val="2"/>
      </rPr>
      <t xml:space="preserve">Give us your feedback or report a conflict in the data! Write to us at  </t>
    </r>
    <r>
      <rPr>
        <b/>
        <u val="single"/>
        <sz val="11"/>
        <color indexed="30"/>
        <rFont val="Franklin Gothic Book"/>
        <family val="2"/>
      </rPr>
      <t>data@eiti.org</t>
    </r>
  </si>
  <si>
    <r>
      <t xml:space="preserve">Phone: </t>
    </r>
    <r>
      <rPr>
        <b/>
        <sz val="11"/>
        <color indexed="30"/>
        <rFont val="Franklin Gothic Book"/>
        <family val="2"/>
      </rPr>
      <t>+47 222 00 800</t>
    </r>
    <r>
      <rPr>
        <b/>
        <sz val="11"/>
        <color indexed="8"/>
        <rFont val="Franklin Gothic Book"/>
        <family val="2"/>
      </rPr>
      <t xml:space="preserve">   </t>
    </r>
    <r>
      <rPr>
        <b/>
        <sz val="11"/>
        <color indexed="8"/>
        <rFont val="Wingdings"/>
        <family val="0"/>
      </rPr>
      <t></t>
    </r>
    <r>
      <rPr>
        <b/>
        <sz val="11"/>
        <color indexed="8"/>
        <rFont val="Franklin Gothic Book"/>
        <family val="2"/>
      </rPr>
      <t xml:space="preserve">   E-mail: </t>
    </r>
    <r>
      <rPr>
        <b/>
        <u val="single"/>
        <sz val="11"/>
        <color indexed="30"/>
        <rFont val="Franklin Gothic Book"/>
        <family val="2"/>
      </rPr>
      <t>secretariat@eiti.org</t>
    </r>
    <r>
      <rPr>
        <b/>
        <sz val="11"/>
        <color indexed="8"/>
        <rFont val="Franklin Gothic Book"/>
        <family val="2"/>
      </rPr>
      <t xml:space="preserve">   </t>
    </r>
    <r>
      <rPr>
        <b/>
        <sz val="11"/>
        <color indexed="8"/>
        <rFont val="Wingdings"/>
        <family val="0"/>
      </rPr>
      <t></t>
    </r>
    <r>
      <rPr>
        <b/>
        <sz val="11"/>
        <color indexed="8"/>
        <rFont val="Franklin Gothic Book"/>
        <family val="2"/>
      </rPr>
      <t xml:space="preserve">   Twitter: </t>
    </r>
    <r>
      <rPr>
        <b/>
        <sz val="11"/>
        <color indexed="30"/>
        <rFont val="Franklin Gothic Book"/>
        <family val="2"/>
      </rPr>
      <t>@EITIorg</t>
    </r>
    <r>
      <rPr>
        <b/>
        <sz val="11"/>
        <color indexed="8"/>
        <rFont val="Franklin Gothic Book"/>
        <family val="2"/>
      </rPr>
      <t xml:space="preserve">  </t>
    </r>
    <r>
      <rPr>
        <b/>
        <sz val="11"/>
        <color indexed="8"/>
        <rFont val="Wingdings"/>
        <family val="0"/>
      </rPr>
      <t xml:space="preserve"> </t>
    </r>
    <r>
      <rPr>
        <b/>
        <sz val="11"/>
        <color indexed="8"/>
        <rFont val="Franklin Gothic Book"/>
        <family val="2"/>
      </rPr>
      <t xml:space="preserve">   </t>
    </r>
    <r>
      <rPr>
        <b/>
        <u val="single"/>
        <sz val="11"/>
        <color indexed="30"/>
        <rFont val="Franklin Gothic Book"/>
        <family val="2"/>
      </rPr>
      <t>www.eiti.org</t>
    </r>
  </si>
  <si>
    <r>
      <t xml:space="preserve">Address: </t>
    </r>
    <r>
      <rPr>
        <b/>
        <sz val="11"/>
        <color indexed="30"/>
        <rFont val="Franklin Gothic Book"/>
        <family val="2"/>
      </rPr>
      <t>Rådhusgata 26, 0151 Oslo, Norway</t>
    </r>
    <r>
      <rPr>
        <b/>
        <sz val="11"/>
        <color indexed="8"/>
        <rFont val="Franklin Gothic Book"/>
        <family val="2"/>
      </rPr>
      <t xml:space="preserve">   </t>
    </r>
    <r>
      <rPr>
        <b/>
        <sz val="11"/>
        <color indexed="8"/>
        <rFont val="Wingdings"/>
        <family val="0"/>
      </rPr>
      <t></t>
    </r>
    <r>
      <rPr>
        <b/>
        <sz val="11"/>
        <color indexed="8"/>
        <rFont val="Franklin Gothic Book"/>
        <family val="2"/>
      </rPr>
      <t xml:space="preserve">   P.O. Box: </t>
    </r>
    <r>
      <rPr>
        <b/>
        <sz val="11"/>
        <color indexed="30"/>
        <rFont val="Franklin Gothic Book"/>
        <family val="2"/>
      </rPr>
      <t>Postboks 340 Sentrum, 0101 Oslo, Norway</t>
    </r>
  </si>
  <si>
    <r>
      <rPr>
        <i/>
        <sz val="10.5"/>
        <rFont val="Calibri"/>
        <family val="2"/>
      </rPr>
      <t xml:space="preserve">The International Secretariat can provide advice and support on request. Please contact </t>
    </r>
    <r>
      <rPr>
        <i/>
        <u val="single"/>
        <sz val="10.5"/>
        <color indexed="30"/>
        <rFont val="Calibri"/>
        <family val="2"/>
      </rPr>
      <t>data@eiti.org</t>
    </r>
  </si>
  <si>
    <t>Version 2.0 as of 1 July 2019</t>
  </si>
  <si>
    <t>Cells in grey are for your information: You will receive immediate feedback on many of the data entries and some cells will fill in automatically.</t>
  </si>
  <si>
    <t>Cells in orange must be completed before submission</t>
  </si>
  <si>
    <r>
      <rPr>
        <b/>
        <sz val="11"/>
        <color indexed="8"/>
        <rFont val="Franklin Gothic Book"/>
        <family val="2"/>
      </rPr>
      <t xml:space="preserve">Part 1 (About) </t>
    </r>
    <r>
      <rPr>
        <sz val="11"/>
        <color indexed="8"/>
        <rFont val="Franklin Gothic Book"/>
        <family val="2"/>
      </rPr>
      <t>covers country and data characteristics.</t>
    </r>
  </si>
  <si>
    <r>
      <t xml:space="preserve">1. Starting from the top, </t>
    </r>
    <r>
      <rPr>
        <b/>
        <i/>
        <sz val="11"/>
        <rFont val="Franklin Gothic Book"/>
        <family val="2"/>
      </rPr>
      <t xml:space="preserve">select your responses in the grey column. </t>
    </r>
    <r>
      <rPr>
        <i/>
        <sz val="11"/>
        <rFont val="Franklin Gothic Book"/>
        <family val="2"/>
      </rPr>
      <t xml:space="preserve">Guidance is provided in yellow boxes once the cell is selected. </t>
    </r>
  </si>
  <si>
    <r>
      <t xml:space="preserve">3. Include any additional information or comments as needed in the </t>
    </r>
    <r>
      <rPr>
        <b/>
        <i/>
        <sz val="11"/>
        <color indexed="8"/>
        <rFont val="Franklin Gothic Book"/>
        <family val="2"/>
      </rPr>
      <t xml:space="preserve">Source/Comments" </t>
    </r>
    <r>
      <rPr>
        <i/>
        <sz val="11"/>
        <color indexed="8"/>
        <rFont val="Franklin Gothic Book"/>
        <family val="2"/>
      </rPr>
      <t>column.</t>
    </r>
  </si>
  <si>
    <r>
      <rPr>
        <i/>
        <sz val="11"/>
        <rFont val="Franklin Gothic Book"/>
        <family val="2"/>
      </rPr>
      <t>If you have any questions, please contact</t>
    </r>
    <r>
      <rPr>
        <u val="single"/>
        <sz val="11"/>
        <color indexed="30"/>
        <rFont val="Franklin Gothic Book"/>
        <family val="2"/>
      </rPr>
      <t xml:space="preserve"> </t>
    </r>
    <r>
      <rPr>
        <b/>
        <u val="single"/>
        <sz val="11"/>
        <color indexed="30"/>
        <rFont val="Franklin Gothic Book"/>
        <family val="2"/>
      </rPr>
      <t>data@eiti.org</t>
    </r>
  </si>
  <si>
    <r>
      <rPr>
        <i/>
        <sz val="11"/>
        <rFont val="Franklin Gothic Book"/>
        <family val="2"/>
      </rPr>
      <t>Reporting currency (</t>
    </r>
    <r>
      <rPr>
        <i/>
        <sz val="11"/>
        <color indexed="30"/>
        <rFont val="Franklin Gothic Book"/>
        <family val="2"/>
      </rPr>
      <t>ISO-4217 currency codes</t>
    </r>
    <r>
      <rPr>
        <i/>
        <sz val="11"/>
        <rFont val="Franklin Gothic Book"/>
        <family val="2"/>
      </rPr>
      <t>)</t>
    </r>
  </si>
  <si>
    <t>Data overview / requirement</t>
  </si>
  <si>
    <r>
      <rPr>
        <b/>
        <sz val="11"/>
        <color indexed="8"/>
        <rFont val="Franklin Gothic Book"/>
        <family val="2"/>
      </rPr>
      <t xml:space="preserve">Part 2 (Disclosure checklist) </t>
    </r>
    <r>
      <rPr>
        <sz val="11"/>
        <color indexed="8"/>
        <rFont val="Franklin Gothic Book"/>
        <family val="2"/>
      </rPr>
      <t>covers contextual and aggregate financial data for EITI Requirements 2, 3, 4, 5, and 6.</t>
    </r>
  </si>
  <si>
    <r>
      <t>1.Starting from the top, begin by responding to questions in the first column (</t>
    </r>
    <r>
      <rPr>
        <b/>
        <i/>
        <sz val="11"/>
        <color indexed="8"/>
        <rFont val="Franklin Gothic Book"/>
        <family val="2"/>
      </rPr>
      <t>Inclusion</t>
    </r>
    <r>
      <rPr>
        <i/>
        <sz val="11"/>
        <color indexed="8"/>
        <rFont val="Franklin Gothic Book"/>
        <family val="2"/>
      </rPr>
      <t>). Guidance will be provided in yellow boxes once the cell is highlighted. Click the cells of each EITI Requirement for the precise language of the EITI Standard.</t>
    </r>
  </si>
  <si>
    <r>
      <t xml:space="preserve">For example, when choosing "Yes, in the EITI Report" "please include the section in the EITI Report" appears in the </t>
    </r>
    <r>
      <rPr>
        <b/>
        <i/>
        <sz val="11"/>
        <color indexed="8"/>
        <rFont val="Franklin Gothic Book"/>
        <family val="2"/>
      </rPr>
      <t>Source / units</t>
    </r>
    <r>
      <rPr>
        <i/>
        <sz val="11"/>
        <color indexed="8"/>
        <rFont val="Franklin Gothic Book"/>
        <family val="2"/>
      </rPr>
      <t xml:space="preserve"> box.</t>
    </r>
  </si>
  <si>
    <r>
      <t xml:space="preserve">3. Include any additional information or comments as needed in the </t>
    </r>
    <r>
      <rPr>
        <b/>
        <i/>
        <sz val="11"/>
        <color indexed="8"/>
        <rFont val="Franklin Gothic Book"/>
        <family val="2"/>
      </rPr>
      <t xml:space="preserve">Comments / Notes" </t>
    </r>
    <r>
      <rPr>
        <i/>
        <sz val="11"/>
        <color indexed="8"/>
        <rFont val="Franklin Gothic Book"/>
        <family val="2"/>
      </rPr>
      <t>column.</t>
    </r>
  </si>
  <si>
    <r>
      <rPr>
        <i/>
        <sz val="11"/>
        <rFont val="Franklin Gothic Book"/>
        <family val="2"/>
      </rPr>
      <t>If you have any questions, please contact</t>
    </r>
    <r>
      <rPr>
        <i/>
        <u val="single"/>
        <sz val="11"/>
        <color indexed="30"/>
        <rFont val="Franklin Gothic Book"/>
        <family val="2"/>
      </rPr>
      <t xml:space="preserve"> </t>
    </r>
    <r>
      <rPr>
        <b/>
        <u val="single"/>
        <sz val="11"/>
        <color indexed="30"/>
        <rFont val="Franklin Gothic Book"/>
        <family val="2"/>
      </rPr>
      <t>data@eiti.org</t>
    </r>
  </si>
  <si>
    <r>
      <t xml:space="preserve">Please fill in answers to </t>
    </r>
    <r>
      <rPr>
        <i/>
        <u val="single"/>
        <sz val="11"/>
        <color indexed="8"/>
        <rFont val="Franklin Gothic Book"/>
        <family val="2"/>
      </rPr>
      <t>all the questions posed below</t>
    </r>
    <r>
      <rPr>
        <i/>
        <sz val="11"/>
        <color indexed="8"/>
        <rFont val="Franklin Gothic Book"/>
        <family val="2"/>
      </rPr>
      <t xml:space="preserve">. </t>
    </r>
  </si>
  <si>
    <r>
      <t>EITI Requirement 2.1</t>
    </r>
    <r>
      <rPr>
        <b/>
        <sz val="11"/>
        <rFont val="Franklin Gothic Book"/>
        <family val="2"/>
      </rPr>
      <t>: Legal framework and fiscal regime</t>
    </r>
  </si>
  <si>
    <r>
      <t>EITI Requirement 2.2</t>
    </r>
    <r>
      <rPr>
        <b/>
        <sz val="11"/>
        <rFont val="Franklin Gothic Book"/>
        <family val="2"/>
      </rPr>
      <t>: Contract and license allocations</t>
    </r>
  </si>
  <si>
    <r>
      <t xml:space="preserve">EITI Requirement 2.3: </t>
    </r>
    <r>
      <rPr>
        <b/>
        <sz val="11"/>
        <rFont val="Franklin Gothic Book"/>
        <family val="2"/>
      </rPr>
      <t>Register of licenses</t>
    </r>
  </si>
  <si>
    <r>
      <t>EITI Requirement 2.4</t>
    </r>
    <r>
      <rPr>
        <b/>
        <sz val="11"/>
        <rFont val="Franklin Gothic Book"/>
        <family val="2"/>
      </rPr>
      <t>: Contract disclosure</t>
    </r>
  </si>
  <si>
    <r>
      <t>EITI Requirement 2.5</t>
    </r>
    <r>
      <rPr>
        <b/>
        <sz val="11"/>
        <rFont val="Franklin Gothic Book"/>
        <family val="2"/>
      </rPr>
      <t>: Beneficial ownership</t>
    </r>
  </si>
  <si>
    <r>
      <t>EITI Requirement 2.6</t>
    </r>
    <r>
      <rPr>
        <b/>
        <sz val="11"/>
        <rFont val="Franklin Gothic Book"/>
        <family val="2"/>
      </rPr>
      <t>: State participation</t>
    </r>
  </si>
  <si>
    <r>
      <t>EITI Requirement 3.1</t>
    </r>
    <r>
      <rPr>
        <b/>
        <sz val="11"/>
        <rFont val="Franklin Gothic Book"/>
        <family val="2"/>
      </rPr>
      <t>: Exploration</t>
    </r>
  </si>
  <si>
    <r>
      <t>EITI Requirement 3.3</t>
    </r>
    <r>
      <rPr>
        <b/>
        <sz val="11"/>
        <rFont val="Franklin Gothic Book"/>
        <family val="2"/>
      </rPr>
      <t>: Exports</t>
    </r>
  </si>
  <si>
    <r>
      <t>EITI Requirement 4.1</t>
    </r>
    <r>
      <rPr>
        <b/>
        <sz val="11"/>
        <rFont val="Franklin Gothic Book"/>
        <family val="2"/>
      </rPr>
      <t>: Comprehensiveness</t>
    </r>
  </si>
  <si>
    <r>
      <t>EITI Requirement 4.2</t>
    </r>
    <r>
      <rPr>
        <b/>
        <sz val="11"/>
        <rFont val="Franklin Gothic Book"/>
        <family val="2"/>
      </rPr>
      <t>: In-kind revenues</t>
    </r>
  </si>
  <si>
    <r>
      <t>EITI Requirement 4.3</t>
    </r>
    <r>
      <rPr>
        <b/>
        <sz val="11"/>
        <rFont val="Franklin Gothic Book"/>
        <family val="2"/>
      </rPr>
      <t>: Barter agreements</t>
    </r>
  </si>
  <si>
    <r>
      <t>EITI Requirement 4.4</t>
    </r>
    <r>
      <rPr>
        <b/>
        <sz val="11"/>
        <rFont val="Franklin Gothic Book"/>
        <family val="2"/>
      </rPr>
      <t>: Transportation revenues</t>
    </r>
  </si>
  <si>
    <r>
      <t>EITI Requirement 4.5</t>
    </r>
    <r>
      <rPr>
        <b/>
        <sz val="11"/>
        <rFont val="Franklin Gothic Book"/>
        <family val="2"/>
      </rPr>
      <t>: SOE transactions</t>
    </r>
  </si>
  <si>
    <r>
      <t>EITI Requirement 4.6</t>
    </r>
    <r>
      <rPr>
        <b/>
        <sz val="11"/>
        <rFont val="Franklin Gothic Book"/>
        <family val="2"/>
      </rPr>
      <t>: Direct subnational payments</t>
    </r>
  </si>
  <si>
    <r>
      <t>EITI Requirement 4.8</t>
    </r>
    <r>
      <rPr>
        <b/>
        <sz val="11"/>
        <rFont val="Franklin Gothic Book"/>
        <family val="2"/>
      </rPr>
      <t>: Data timeliness</t>
    </r>
  </si>
  <si>
    <r>
      <t>EITI Requirement 4.9</t>
    </r>
    <r>
      <rPr>
        <b/>
        <sz val="11"/>
        <rFont val="Franklin Gothic Book"/>
        <family val="2"/>
      </rPr>
      <t>: Data quality</t>
    </r>
  </si>
  <si>
    <r>
      <t>EITI Requirement 5.1</t>
    </r>
    <r>
      <rPr>
        <b/>
        <sz val="11"/>
        <rFont val="Franklin Gothic Book"/>
        <family val="2"/>
      </rPr>
      <t>: Distribution of extractive industry revenues</t>
    </r>
  </si>
  <si>
    <r>
      <t>EITI Requirement 5.2</t>
    </r>
    <r>
      <rPr>
        <b/>
        <sz val="11"/>
        <rFont val="Franklin Gothic Book"/>
        <family val="2"/>
      </rPr>
      <t>: Subnational transfers</t>
    </r>
  </si>
  <si>
    <r>
      <t>EITI Requirement 5.3</t>
    </r>
    <r>
      <rPr>
        <b/>
        <sz val="11"/>
        <rFont val="Franklin Gothic Book"/>
        <family val="2"/>
      </rPr>
      <t>: Revenue management and expenditures</t>
    </r>
  </si>
  <si>
    <r>
      <t>EITI Requirement 6.1</t>
    </r>
    <r>
      <rPr>
        <b/>
        <sz val="11"/>
        <rFont val="Franklin Gothic Book"/>
        <family val="2"/>
      </rPr>
      <t>: Social expenditures</t>
    </r>
  </si>
  <si>
    <r>
      <t>EITI Requirement 6.2</t>
    </r>
    <r>
      <rPr>
        <b/>
        <sz val="11"/>
        <rFont val="Franklin Gothic Book"/>
        <family val="2"/>
      </rPr>
      <t>: Quasi-fiscal expenditures</t>
    </r>
  </si>
  <si>
    <r>
      <t>EITI Requirement 6.3</t>
    </r>
    <r>
      <rPr>
        <b/>
        <sz val="11"/>
        <rFont val="Franklin Gothic Book"/>
        <family val="2"/>
      </rPr>
      <t>: Economic contribution</t>
    </r>
  </si>
  <si>
    <r>
      <rPr>
        <b/>
        <sz val="11"/>
        <color indexed="8"/>
        <rFont val="Franklin Gothic Book"/>
        <family val="2"/>
      </rPr>
      <t xml:space="preserve">Part 3 (Reporting entities) </t>
    </r>
    <r>
      <rPr>
        <sz val="11"/>
        <color indexed="8"/>
        <rFont val="Franklin Gothic Book"/>
        <family val="2"/>
      </rPr>
      <t xml:space="preserve">covers lists reporting entities (Government agencies, companies and projects) and related information. </t>
    </r>
  </si>
  <si>
    <r>
      <t>1.Please begin  with the first box (</t>
    </r>
    <r>
      <rPr>
        <b/>
        <i/>
        <sz val="11"/>
        <color indexed="8"/>
        <rFont val="Franklin Gothic Book"/>
        <family val="2"/>
      </rPr>
      <t>Reporting government entities list</t>
    </r>
    <r>
      <rPr>
        <i/>
        <sz val="11"/>
        <color indexed="8"/>
        <rFont val="Franklin Gothic Book"/>
        <family val="2"/>
      </rPr>
      <t>), with the name of each government reporting agency</t>
    </r>
  </si>
  <si>
    <r>
      <t xml:space="preserve">2.Fill the </t>
    </r>
    <r>
      <rPr>
        <b/>
        <i/>
        <sz val="11"/>
        <color indexed="8"/>
        <rFont val="Franklin Gothic Book"/>
        <family val="2"/>
      </rPr>
      <t>Company ID</t>
    </r>
    <r>
      <rPr>
        <i/>
        <sz val="11"/>
        <color indexed="8"/>
        <rFont val="Franklin Gothic Book"/>
        <family val="2"/>
      </rPr>
      <t xml:space="preserve"> row. Guidance will be provided in yellow boxes once the cell is highlighted.</t>
    </r>
  </si>
  <si>
    <r>
      <t xml:space="preserve">3.Fill the </t>
    </r>
    <r>
      <rPr>
        <b/>
        <i/>
        <sz val="11"/>
        <color indexed="8"/>
        <rFont val="Franklin Gothic Book"/>
        <family val="2"/>
      </rPr>
      <t xml:space="preserve">Reporting Companies' list, </t>
    </r>
    <r>
      <rPr>
        <i/>
        <sz val="11"/>
        <color indexed="8"/>
        <rFont val="Franklin Gothic Book"/>
        <family val="2"/>
      </rPr>
      <t>beginning with first column "Full Company name". Please fill out as directed, completing every column for each row before beginning the next.</t>
    </r>
  </si>
  <si>
    <r>
      <t xml:space="preserve">4.Fill the </t>
    </r>
    <r>
      <rPr>
        <b/>
        <i/>
        <sz val="11"/>
        <color indexed="8"/>
        <rFont val="Franklin Gothic Book"/>
        <family val="2"/>
      </rPr>
      <t xml:space="preserve">Reporting projects' list, </t>
    </r>
    <r>
      <rPr>
        <i/>
        <sz val="11"/>
        <color indexed="8"/>
        <rFont val="Franklin Gothic Book"/>
        <family val="2"/>
      </rPr>
      <t>beginning with first column "Full project name"</t>
    </r>
  </si>
  <si>
    <r>
      <rPr>
        <i/>
        <sz val="11"/>
        <rFont val="Franklin Gothic Book"/>
        <family val="2"/>
      </rPr>
      <t xml:space="preserve">If you have any questions, please contact </t>
    </r>
    <r>
      <rPr>
        <b/>
        <u val="single"/>
        <sz val="11"/>
        <color indexed="30"/>
        <rFont val="Franklin Gothic Book"/>
        <family val="2"/>
      </rPr>
      <t>data@eiti.org</t>
    </r>
  </si>
  <si>
    <r>
      <rPr>
        <b/>
        <sz val="11"/>
        <color indexed="8"/>
        <rFont val="Franklin Gothic Book"/>
        <family val="2"/>
      </rPr>
      <t xml:space="preserve">Part 5 (Company data) </t>
    </r>
    <r>
      <rPr>
        <sz val="11"/>
        <color indexed="8"/>
        <rFont val="Franklin Gothic Book"/>
        <family val="2"/>
      </rPr>
      <t xml:space="preserve">contains company- and project-level data per revenue stream. The companies and projects are available from drop-down since the data is entered in sheet 3. </t>
    </r>
  </si>
  <si>
    <r>
      <t>1. Select</t>
    </r>
    <r>
      <rPr>
        <b/>
        <i/>
        <sz val="11"/>
        <color indexed="8"/>
        <rFont val="Franklin Gothic Book"/>
        <family val="2"/>
      </rPr>
      <t xml:space="preserve"> company</t>
    </r>
    <r>
      <rPr>
        <i/>
        <sz val="11"/>
        <color indexed="8"/>
        <rFont val="Franklin Gothic Book"/>
        <family val="2"/>
      </rPr>
      <t xml:space="preserve"> name from drop-down menu</t>
    </r>
  </si>
  <si>
    <r>
      <t xml:space="preserve">2. Select </t>
    </r>
    <r>
      <rPr>
        <b/>
        <i/>
        <sz val="11"/>
        <color indexed="8"/>
        <rFont val="Franklin Gothic Book"/>
        <family val="2"/>
      </rPr>
      <t>government collecting entity</t>
    </r>
    <r>
      <rPr>
        <i/>
        <sz val="11"/>
        <color indexed="8"/>
        <rFont val="Franklin Gothic Book"/>
        <family val="2"/>
      </rPr>
      <t xml:space="preserve"> and </t>
    </r>
    <r>
      <rPr>
        <b/>
        <i/>
        <sz val="11"/>
        <color indexed="8"/>
        <rFont val="Franklin Gothic Book"/>
        <family val="2"/>
      </rPr>
      <t>payment name</t>
    </r>
    <r>
      <rPr>
        <i/>
        <sz val="11"/>
        <color indexed="8"/>
        <rFont val="Franklin Gothic Book"/>
        <family val="2"/>
      </rPr>
      <t xml:space="preserve"> from drop-down menu</t>
    </r>
  </si>
  <si>
    <r>
      <t xml:space="preserve">3. Indicate whether the payment stream is (i) </t>
    </r>
    <r>
      <rPr>
        <b/>
        <i/>
        <sz val="11"/>
        <color indexed="8"/>
        <rFont val="Franklin Gothic Book"/>
        <family val="2"/>
      </rPr>
      <t>levied on project</t>
    </r>
    <r>
      <rPr>
        <i/>
        <sz val="11"/>
        <color indexed="8"/>
        <rFont val="Franklin Gothic Book"/>
        <family val="2"/>
      </rPr>
      <t xml:space="preserve"> and (ii) </t>
    </r>
    <r>
      <rPr>
        <b/>
        <i/>
        <sz val="11"/>
        <color indexed="8"/>
        <rFont val="Franklin Gothic Book"/>
        <family val="2"/>
      </rPr>
      <t>reported by project</t>
    </r>
  </si>
  <si>
    <r>
      <t xml:space="preserve">4. Enter project information: </t>
    </r>
    <r>
      <rPr>
        <b/>
        <i/>
        <sz val="11"/>
        <color indexed="8"/>
        <rFont val="Franklin Gothic Book"/>
        <family val="2"/>
      </rPr>
      <t>project name</t>
    </r>
    <r>
      <rPr>
        <i/>
        <sz val="11"/>
        <color indexed="8"/>
        <rFont val="Franklin Gothic Book"/>
        <family val="2"/>
      </rPr>
      <t xml:space="preserve">, and </t>
    </r>
    <r>
      <rPr>
        <b/>
        <i/>
        <sz val="11"/>
        <color indexed="8"/>
        <rFont val="Franklin Gothic Book"/>
        <family val="2"/>
      </rPr>
      <t>reporting currency</t>
    </r>
  </si>
  <si>
    <r>
      <t xml:space="preserve">5. Enter </t>
    </r>
    <r>
      <rPr>
        <b/>
        <i/>
        <sz val="11"/>
        <color indexed="8"/>
        <rFont val="Franklin Gothic Book"/>
        <family val="2"/>
      </rPr>
      <t>revenue value</t>
    </r>
    <r>
      <rPr>
        <i/>
        <sz val="11"/>
        <color indexed="8"/>
        <rFont val="Franklin Gothic Book"/>
        <family val="2"/>
      </rPr>
      <t>,</t>
    </r>
    <r>
      <rPr>
        <i/>
        <u val="single"/>
        <sz val="11"/>
        <color indexed="8"/>
        <rFont val="Franklin Gothic Book"/>
        <family val="2"/>
      </rPr>
      <t>as disclosed by government</t>
    </r>
    <r>
      <rPr>
        <i/>
        <sz val="11"/>
        <color indexed="8"/>
        <rFont val="Franklin Gothic Book"/>
        <family val="2"/>
      </rPr>
      <t xml:space="preserve"> and any </t>
    </r>
    <r>
      <rPr>
        <b/>
        <i/>
        <sz val="11"/>
        <color indexed="8"/>
        <rFont val="Franklin Gothic Book"/>
        <family val="2"/>
      </rPr>
      <t>comments</t>
    </r>
    <r>
      <rPr>
        <i/>
        <sz val="11"/>
        <color indexed="8"/>
        <rFont val="Franklin Gothic Book"/>
        <family val="2"/>
      </rPr>
      <t xml:space="preserve"> that may be applicable</t>
    </r>
  </si>
  <si>
    <r>
      <rPr>
        <b/>
        <sz val="11"/>
        <color indexed="8"/>
        <rFont val="Franklin Gothic Book"/>
        <family val="2"/>
      </rPr>
      <t xml:space="preserve">Part 4 (Government revenues) </t>
    </r>
    <r>
      <rPr>
        <sz val="11"/>
        <color indexed="8"/>
        <rFont val="Franklin Gothic Book"/>
        <family val="2"/>
      </rPr>
      <t>contains comprehensive data on government revenues per revenue stream, according to GFSM classification.</t>
    </r>
  </si>
  <si>
    <r>
      <t xml:space="preserve">1. Enter the name of all government </t>
    </r>
    <r>
      <rPr>
        <b/>
        <i/>
        <sz val="11"/>
        <color indexed="8"/>
        <rFont val="Franklin Gothic Book"/>
        <family val="2"/>
      </rPr>
      <t>Revenue streams</t>
    </r>
    <r>
      <rPr>
        <i/>
        <sz val="11"/>
        <color indexed="8"/>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</si>
  <si>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 xml:space="preserve"> (choose using the dropdown list. It will appear there since you have already entered the government entitiy in Part 3).</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</si>
  <si>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val="single"/>
        <sz val="11"/>
        <rFont val="Franklin Gothic Book"/>
        <family val="2"/>
      </rPr>
      <t>GFS Framework</t>
    </r>
    <r>
      <rPr>
        <b/>
        <i/>
        <u val="single"/>
        <sz val="11"/>
        <rFont val="Franklin Gothic Book"/>
        <family val="2"/>
      </rPr>
      <t xml:space="preserve"> </t>
    </r>
    <r>
      <rPr>
        <i/>
        <u val="single"/>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</si>
  <si>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</si>
  <si>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r>
      <t>EITI Requirement 5.1.b</t>
    </r>
    <r>
      <rPr>
        <i/>
        <sz val="11"/>
        <rFont val="Franklin Gothic Book"/>
        <family val="2"/>
      </rPr>
      <t>: Revenue classification</t>
    </r>
  </si>
  <si>
    <r>
      <rPr>
        <i/>
        <u val="single"/>
        <sz val="11"/>
        <rFont val="Franklin Gothic Book"/>
        <family val="2"/>
      </rPr>
      <t xml:space="preserve">or, </t>
    </r>
    <r>
      <rPr>
        <b/>
        <u val="single"/>
        <sz val="11"/>
        <color indexed="30"/>
        <rFont val="Franklin Gothic Book"/>
        <family val="2"/>
      </rPr>
      <t>https://www.imf.org/external/np/sta/gfsm/</t>
    </r>
  </si>
  <si>
    <r>
      <t>EITI Requirement 4.1.d</t>
    </r>
    <r>
      <rPr>
        <b/>
        <i/>
        <sz val="11"/>
        <rFont val="Franklin Gothic Book"/>
        <family val="2"/>
      </rPr>
      <t>: Full government disclosure</t>
    </r>
  </si>
  <si>
    <r>
      <t>EITI Requirement 4.1.c</t>
    </r>
    <r>
      <rPr>
        <b/>
        <i/>
        <sz val="11"/>
        <rFont val="Franklin Gothic Book"/>
        <family val="2"/>
      </rPr>
      <t xml:space="preserve">: Company payments ;  </t>
    </r>
    <r>
      <rPr>
        <b/>
        <i/>
        <u val="single"/>
        <sz val="11"/>
        <color indexed="30"/>
        <rFont val="Franklin Gothic Book"/>
        <family val="2"/>
      </rPr>
      <t>EITI Requirement 4.7</t>
    </r>
    <r>
      <rPr>
        <b/>
        <i/>
        <sz val="11"/>
        <rFont val="Franklin Gothic Book"/>
        <family val="2"/>
      </rPr>
      <t>: Project-level reporting</t>
    </r>
  </si>
  <si>
    <t>Employment - extractive sector - male</t>
  </si>
  <si>
    <t>Employment - extractive sector - female</t>
  </si>
  <si>
    <t>Please include comments here. PAYE and withholding taxes are not paid on behalf of companies and should therefore be excluded</t>
  </si>
  <si>
    <t>References to state-owned enterprises or company Audited Financial Statement (Add rows if several SOEs)</t>
  </si>
  <si>
    <t>References to state-owned enterprises portals or company website(s), for example as stated in the Report (Add rows if several SOEs)</t>
  </si>
  <si>
    <t>Are contracts or full license texts disclosed?</t>
  </si>
  <si>
    <t>(Harmonised System Codes)</t>
  </si>
  <si>
    <r>
      <t>EITI Requirement 3.2</t>
    </r>
    <r>
      <rPr>
        <b/>
        <sz val="11"/>
        <rFont val="Franklin Gothic Book"/>
        <family val="2"/>
      </rPr>
      <t>: Production by commodity</t>
    </r>
  </si>
  <si>
    <r>
      <t>EITI Requirement 4.7</t>
    </r>
    <r>
      <rPr>
        <b/>
        <sz val="11"/>
        <rFont val="Franklin Gothic Book"/>
        <family val="2"/>
      </rPr>
      <t>: Disaggregation</t>
    </r>
  </si>
  <si>
    <t>If yes, what amount of transfers could the government account for?</t>
  </si>
  <si>
    <r>
      <t>EITI Requirement 7.2</t>
    </r>
    <r>
      <rPr>
        <b/>
        <sz val="11"/>
        <rFont val="Franklin Gothic Book"/>
        <family val="2"/>
      </rPr>
      <t>: Data accessibility and open data</t>
    </r>
  </si>
  <si>
    <t>the relevant legal and administrative rules for environmental management?</t>
  </si>
  <si>
    <t>databases containing environmental impact assessments, certification schemes or similar documentation of environmental management?</t>
  </si>
  <si>
    <t>other relevant information on environmental monitoring procedures and administration?</t>
  </si>
  <si>
    <r>
      <t>EITI Requirement 6.4</t>
    </r>
    <r>
      <rPr>
        <b/>
        <sz val="11"/>
        <rFont val="Franklin Gothic Book"/>
        <family val="2"/>
      </rPr>
      <t>: Environmental impact</t>
    </r>
  </si>
  <si>
    <t>Cells in light blue are for voluntary input</t>
  </si>
  <si>
    <t>Cells in orange must be completed</t>
  </si>
  <si>
    <t>Mineral and petroleum rights' regime?</t>
  </si>
  <si>
    <t xml:space="preserve">Filling in this summary data template with EITI Report data will make your EITI Report data accessible in a machine-readable format. (requirement 7.2.d) </t>
  </si>
  <si>
    <t>National Revenue Authority</t>
  </si>
  <si>
    <t>Environmental Protection Agency</t>
  </si>
  <si>
    <t>Ministry of Mines and Mineral Resources</t>
  </si>
  <si>
    <t>Pectroleum Directorate</t>
  </si>
  <si>
    <t>Ministry of Local Government &amp; Rural Development</t>
  </si>
  <si>
    <t>National Mineral Agency</t>
  </si>
  <si>
    <t>Corporate Tax</t>
  </si>
  <si>
    <t>Mining Licence</t>
  </si>
  <si>
    <t>Exploration Licence</t>
  </si>
  <si>
    <t>Royalty</t>
  </si>
  <si>
    <t xml:space="preserve"> </t>
  </si>
  <si>
    <t>Environmental Assessment Licenes Fee</t>
  </si>
  <si>
    <t>Environmental Assessment Monitoring Fee</t>
  </si>
  <si>
    <t>Surface Rent</t>
  </si>
  <si>
    <t xml:space="preserve">Please note that, other Minerals such as Bauxite, Rutile, ilmenite and Zircon couldn’t be found in the checklist </t>
  </si>
  <si>
    <t>1001358-5</t>
  </si>
  <si>
    <t>Rutile</t>
  </si>
  <si>
    <t>Bauxite</t>
  </si>
  <si>
    <t>Diamond</t>
  </si>
  <si>
    <t>Gold</t>
  </si>
  <si>
    <t>Iron Ore</t>
  </si>
  <si>
    <t>Payroll Tax</t>
  </si>
  <si>
    <t>W/H 3%</t>
  </si>
  <si>
    <t>Zircon</t>
  </si>
  <si>
    <t>A log in detail has to be created to gain access to this site</t>
  </si>
  <si>
    <t>https://sierraleone.revenuedev.org/license</t>
  </si>
  <si>
    <t>https://mof.gov.sl/annual-budget/</t>
  </si>
  <si>
    <t>During EITI reporting cycles, SLEITI reporting templates issued to MDAs are verified by the supreme audit institution of Sierra Leone for government entities and company templates by Independepent auditing firms.</t>
  </si>
  <si>
    <t>https://integemsgroup.maps.arcgis.com/apps/webappviewer/index.html?id=77d8c170e2d34ae18a1f20fb7264391e</t>
  </si>
  <si>
    <t>Page 10 2017/18 EITI Report</t>
  </si>
  <si>
    <t>Ilmenite</t>
  </si>
  <si>
    <t>Diamond Dealer's Licence</t>
  </si>
  <si>
    <t>District Council, Chiefdom council Paramount Chiefs, Constituency development</t>
  </si>
  <si>
    <t>Environmental Impact Assessment Licence &amp; Environmemntal Impact Assessment Monitoring fees</t>
  </si>
  <si>
    <t xml:space="preserve">Currently, there is no law on BO. However, it is included in the revised Mines &amp; Mineral Act. </t>
  </si>
  <si>
    <t>Refer to 6.1, page 96 of report which states that once paid into consolidated account, it looses its trace..Review PFM Act</t>
  </si>
  <si>
    <r>
      <t>Gross Domestic Product -</t>
    </r>
    <r>
      <rPr>
        <i/>
        <u val="single"/>
        <sz val="11"/>
        <rFont val="Franklin Gothic Book"/>
        <family val="2"/>
      </rPr>
      <t xml:space="preserve"> SNA 2008</t>
    </r>
    <r>
      <rPr>
        <i/>
        <sz val="11"/>
        <rFont val="Franklin Gothic Book"/>
        <family val="2"/>
      </rPr>
      <t xml:space="preserve"> C. Mining and quarrying, including oil and gas</t>
    </r>
  </si>
  <si>
    <t>https://mof.gov.sl/annual-budget/; https://www.auditservice.gov.sl/audited-financial-statement/</t>
  </si>
  <si>
    <t>https://www.resourcecontracts.org/countries/sl?lang=en; http://www.nma.gov.sl/mining-agreements/</t>
  </si>
  <si>
    <t>http://www.sierra-leone.org/Laws/2011-07.pdf; http://www.sierra-leone.org/Laws/2018-02.pdf</t>
  </si>
  <si>
    <t>people</t>
  </si>
  <si>
    <t>TIN Numbers</t>
  </si>
  <si>
    <t>Total in USD</t>
  </si>
  <si>
    <t>Company type</t>
  </si>
  <si>
    <t>Private</t>
  </si>
  <si>
    <t>BDO LLP UK</t>
  </si>
  <si>
    <t>http://sleiti.gov.sl</t>
  </si>
  <si>
    <t>N/A</t>
  </si>
  <si>
    <t>https://mof.gov.sl/wp-content/uploads/2020/06/public-accounts-2019.pdf</t>
  </si>
  <si>
    <t>Mohamed Baimba Koroma / Maher Kabsi</t>
  </si>
  <si>
    <t>SLEITI / BDO LLP UK</t>
  </si>
  <si>
    <t>baimbak@yahoo.co.uk  / Maher.Kabsi @bdo-ifi.com</t>
  </si>
  <si>
    <t>Section 4.1.4 and Section 4.2.3 of EITI report 2019</t>
  </si>
  <si>
    <t>Section 4.1.5 and Section 4.2.4 of EITI report  2019</t>
  </si>
  <si>
    <t>Section 4.1.9 and Section 4.2.6 of EITI report 2019</t>
  </si>
  <si>
    <t>Page 52 of EITI report 2019</t>
  </si>
  <si>
    <t>Section 4.2.7</t>
  </si>
  <si>
    <t>Section 4.1.8 of EITI report 2019</t>
  </si>
  <si>
    <t>Annex 9 of EITI report 2019</t>
  </si>
  <si>
    <t>Section 4.1.10 and Section 4.2.9  of EITI report 2019</t>
  </si>
  <si>
    <t>Section 4.1.2 and Section 4.2.1 of EITI report 2019</t>
  </si>
  <si>
    <t>Section 5.1 of EITI report</t>
  </si>
  <si>
    <t>Section 5.2 of EITI report</t>
  </si>
  <si>
    <t>Grams</t>
  </si>
  <si>
    <t>Bauxite, volume</t>
  </si>
  <si>
    <t>Bauxite, value</t>
  </si>
  <si>
    <t>Rutile, volume</t>
  </si>
  <si>
    <t>Rutile, value</t>
  </si>
  <si>
    <t>Ilmenite, volume</t>
  </si>
  <si>
    <t>Ilmenite, value</t>
  </si>
  <si>
    <t>Zircon, volume</t>
  </si>
  <si>
    <t>Zircon, value</t>
  </si>
  <si>
    <t>Section 1.3.8 of EITI report 2019</t>
  </si>
  <si>
    <t>Title 3 of EITI report 2019 (SCOPE OF THE SLEITI REPORT 2019)</t>
  </si>
  <si>
    <t>The EITI report 2019 was prepared using flexible reporting approach (without reconciliation) based on information disclosed by government agencies and
companies.</t>
  </si>
  <si>
    <t>Section 4.1.11 of EITI report</t>
  </si>
  <si>
    <t>Section 4.1.12 and Section 4.2.12 of EITI report 2019</t>
  </si>
  <si>
    <t>Section 4.1.13 and Section 4.2.13 of EITI report 2019</t>
  </si>
  <si>
    <t>Section 4.1.10 and Section 4.2.9 of EITI report 2019</t>
  </si>
  <si>
    <t>Section 4.1.15 and Section 4.2.15 of EITI report 2019</t>
  </si>
  <si>
    <t>Section 5.3 of EITI report 2019</t>
  </si>
  <si>
    <t>Section 4.4.3 of EITI report 2019</t>
  </si>
  <si>
    <t>https://www.auditservice.gov.sl/annual-reports/</t>
  </si>
  <si>
    <t>https://mof.gov.sl/wp-content/uploads/2019/02/2018-BUDGET-Profile.pdf
Section 4.4 of EITI report 2019</t>
  </si>
  <si>
    <t>Section 4.1.16 of  EITI report 2019</t>
  </si>
  <si>
    <t>Section 4.1.18 and Section 4.2.14 and Section 5.5 of EITI report 2019 and Annex 13 and Annex 14</t>
  </si>
  <si>
    <t>Section 4.1.18 and Section 4.2.14 and Section 5.5 of EITI report 2019 and Annex 15</t>
  </si>
  <si>
    <t>Section 1.3.7 and Section 5.6 of EITI report</t>
  </si>
  <si>
    <t>Minstry of Finance</t>
  </si>
  <si>
    <t>Directorate of Precious Minerals Trading (PMT)</t>
  </si>
  <si>
    <t>Chiefdom Administrations</t>
  </si>
  <si>
    <t>Members of Parliament (MPs)</t>
  </si>
  <si>
    <t>SIERRA RUTILE LIMITED</t>
  </si>
  <si>
    <t>KOIDU LIMITED</t>
  </si>
  <si>
    <t>SIERRA MINERALS HOLDINGS NO.1 LIMITED</t>
  </si>
  <si>
    <t>S.L MINING LTD</t>
  </si>
  <si>
    <t>KINGHO INVESTMENT LIMITED</t>
  </si>
  <si>
    <t>TONKOLILI IRON ORE (SL) LIMITED</t>
  </si>
  <si>
    <t>MEYA MINING LTD</t>
  </si>
  <si>
    <t>DAYU MINING COMPANY LIMITED</t>
  </si>
  <si>
    <t>H. M. DIAMONDS</t>
  </si>
  <si>
    <t>AFRICAN RAILWAY &amp; PORT SERVICES</t>
  </si>
  <si>
    <t>SIERRAMIN BAUXITE (SL) LIMITED</t>
  </si>
  <si>
    <t>TONGUMA LIMITED</t>
  </si>
  <si>
    <t>SIERRA DIAMONDS LIMITED</t>
  </si>
  <si>
    <t>WONGOR INVESTMENT AND MINING CORPORATION LTD</t>
  </si>
  <si>
    <t>1082357-0</t>
  </si>
  <si>
    <t>1117961-0</t>
  </si>
  <si>
    <t>1081040-2</t>
  </si>
  <si>
    <t>1091650-2</t>
  </si>
  <si>
    <t>1030730-0</t>
  </si>
  <si>
    <t>1009710-01</t>
  </si>
  <si>
    <t>1103502-2</t>
  </si>
  <si>
    <t>ML2134</t>
  </si>
  <si>
    <t>ML 06/95</t>
  </si>
  <si>
    <t>ML 01/95</t>
  </si>
  <si>
    <t>ML 1/2020</t>
  </si>
  <si>
    <t>ML 2/2019</t>
  </si>
  <si>
    <t>ML 1/2017</t>
  </si>
  <si>
    <t>Other projects</t>
  </si>
  <si>
    <t>Sierra Minerals Holdings No.1 Limited</t>
  </si>
  <si>
    <t>Kingho Mining Company Limited</t>
  </si>
  <si>
    <t>Various companies</t>
  </si>
  <si>
    <t>Various commodities</t>
  </si>
  <si>
    <t>Diamond &amp; Gold Exporters License Fee</t>
  </si>
  <si>
    <t>Import and exports duties</t>
  </si>
  <si>
    <t>Withholding tax(5%) on contract</t>
  </si>
  <si>
    <t>Diamond &amp; Gold Export duties</t>
  </si>
  <si>
    <t>Other mining companies and Gold &amp; Diamond exporters</t>
  </si>
  <si>
    <t>Section 2.4 (page 27) 2019 SLEITI Report</t>
  </si>
  <si>
    <t>NMA Legal Regulatory Instruments</t>
  </si>
  <si>
    <t>NMA Fiscal Regime</t>
  </si>
  <si>
    <t>Section 4.1.3 (page 39 - 41), Section 4.2.2 &amp; 4.2.4 (page 61 - 62) 2019 SLEITI Report</t>
  </si>
  <si>
    <t xml:space="preserve">Section 4.1.6 (page 44), Section 4.2.5 (page 63) 2019 SLEITI Report, </t>
  </si>
  <si>
    <t>2019 SLEITI Report, (page 64)</t>
  </si>
  <si>
    <t>There is currently no policy on contract disclosure</t>
  </si>
  <si>
    <t xml:space="preserve">The register is available but currently not online. </t>
  </si>
  <si>
    <t>Section 4.2.8 (page 68) 2019 SLEITI Report</t>
  </si>
  <si>
    <t>Section 4.3.1 of EITI report 2019</t>
  </si>
  <si>
    <t>SL Extractive Sector Overview</t>
  </si>
  <si>
    <t>Page 11 (figure 1) &amp; page 12, 2019 SLEITI report</t>
  </si>
  <si>
    <t>Section 4.4.2 (page 75) 2019 SLEITI Report</t>
  </si>
  <si>
    <t>NMA Revenue Sharing Formula</t>
  </si>
  <si>
    <t>Section 4.1.16 (page 56 to 57) 2019 SLEITI Report</t>
  </si>
  <si>
    <t>Section 4.2.9 (page 69) 2019 SLEITI Report</t>
  </si>
  <si>
    <t>Annual Budget</t>
  </si>
  <si>
    <t>https://www.statistics.sl/images/StatisticsSL/Documents/gdp/gdp_2020/Report_on_the_GDP_2020_and_2021.pdf
Excluding oil &amp; gas. Coverted at an exchange rate of 1 USD = Le 9,716.71 - Page 12, 2019 SLEITI report. Le966,739,000,000/9,716.71</t>
  </si>
  <si>
    <t xml:space="preserve">This is not available. Government disclosures are made holistically and not by sub-sector. </t>
  </si>
  <si>
    <t>https://www.statistics.sl/images/StatisticsSL/Documents/gdp/gdp_2020/Report_on_the_GDP_2020_and_2021.pdf
Coverted at an exchange rate of 1 USD = Le 9,716.71 - Page 12, 2019 SLEITI report. Le36,730,874,000,000/9,716.71</t>
  </si>
  <si>
    <t>EPA Act &amp; Regulations</t>
  </si>
  <si>
    <t>https://epa.gov.sl/eshias-reports/</t>
  </si>
  <si>
    <t>https://epa.gov.sl/wp-content/uploads/2021/10/2017-2021-EPA-STRATEGIC-PLAN-1.pdf</t>
  </si>
  <si>
    <t>1001889-0</t>
  </si>
  <si>
    <t>1000351-9</t>
  </si>
  <si>
    <t>1057073-9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</si>
</sst>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yyyy\-mm\-dd"/>
    <numFmt numFmtId="166" formatCode="_ * #,##0_ ;_ * \-#,##0_ ;_ * &quot;-&quot;??_ ;_ @_ "/>
  </numFmts>
  <fonts count="140">
    <font>
      <sz val="10.5"/>
      <color theme="1"/>
      <name val="Calibri"/>
      <family val="2"/>
    </font>
    <font>
      <sz val="11"/>
      <color indexed="8"/>
      <name val="Calibri"/>
      <family val="2"/>
    </font>
    <font>
      <sz val="11"/>
      <color indexed="8"/>
      <name val="Franklin Gothic Book"/>
      <family val="2"/>
    </font>
    <font>
      <b/>
      <u val="single"/>
      <sz val="11"/>
      <color indexed="30"/>
      <name val="Franklin Gothic Book"/>
      <family val="2"/>
    </font>
    <font>
      <b/>
      <sz val="11"/>
      <name val="Franklin Gothic Book"/>
      <family val="2"/>
    </font>
    <font>
      <b/>
      <u val="single"/>
      <sz val="11"/>
      <name val="Franklin Gothic Book"/>
      <family val="2"/>
    </font>
    <font>
      <i/>
      <sz val="11"/>
      <color indexed="8"/>
      <name val="Franklin Gothic Book"/>
      <family val="2"/>
    </font>
    <font>
      <b/>
      <sz val="11"/>
      <color indexed="8"/>
      <name val="Franklin Gothic Book"/>
      <family val="2"/>
    </font>
    <font>
      <i/>
      <sz val="11"/>
      <name val="Franklin Gothic Book"/>
      <family val="2"/>
    </font>
    <font>
      <sz val="11"/>
      <name val="Franklin Gothic Book"/>
      <family val="2"/>
    </font>
    <font>
      <u val="single"/>
      <sz val="11"/>
      <color indexed="30"/>
      <name val="Franklin Gothic Book"/>
      <family val="2"/>
    </font>
    <font>
      <b/>
      <i/>
      <sz val="11"/>
      <color indexed="8"/>
      <name val="Franklin Gothic Book"/>
      <family val="2"/>
    </font>
    <font>
      <b/>
      <i/>
      <u val="single"/>
      <sz val="11"/>
      <color indexed="8"/>
      <name val="Franklin Gothic Book"/>
      <family val="2"/>
    </font>
    <font>
      <i/>
      <u val="single"/>
      <sz val="11"/>
      <color indexed="8"/>
      <name val="Franklin Gothic Book"/>
      <family val="2"/>
    </font>
    <font>
      <b/>
      <sz val="11"/>
      <color indexed="30"/>
      <name val="Franklin Gothic Book"/>
      <family val="2"/>
    </font>
    <font>
      <b/>
      <sz val="11"/>
      <color indexed="8"/>
      <name val="Wingdings"/>
      <family val="0"/>
    </font>
    <font>
      <i/>
      <sz val="11"/>
      <color indexed="30"/>
      <name val="Franklin Gothic Book"/>
      <family val="2"/>
    </font>
    <font>
      <i/>
      <u val="single"/>
      <sz val="10.5"/>
      <color indexed="30"/>
      <name val="Calibri"/>
      <family val="2"/>
    </font>
    <font>
      <i/>
      <sz val="10.5"/>
      <name val="Calibri"/>
      <family val="2"/>
    </font>
    <font>
      <b/>
      <i/>
      <sz val="11"/>
      <name val="Franklin Gothic Book"/>
      <family val="2"/>
    </font>
    <font>
      <i/>
      <u val="single"/>
      <sz val="11"/>
      <color indexed="30"/>
      <name val="Franklin Gothic Book"/>
      <family val="2"/>
    </font>
    <font>
      <i/>
      <u val="single"/>
      <sz val="11"/>
      <name val="Franklin Gothic Book"/>
      <family val="2"/>
    </font>
    <font>
      <b/>
      <i/>
      <u val="single"/>
      <sz val="11"/>
      <name val="Franklin Gothic Book"/>
      <family val="2"/>
    </font>
    <font>
      <b/>
      <i/>
      <u val="single"/>
      <sz val="11"/>
      <color indexed="30"/>
      <name val="Franklin Gothic Book"/>
      <family val="2"/>
    </font>
    <font>
      <b/>
      <sz val="11"/>
      <name val="Times New Roman"/>
      <family val="1"/>
    </font>
    <font>
      <sz val="10.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0.5"/>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5"/>
      <color indexed="30"/>
      <name val="Calibri"/>
      <family val="2"/>
    </font>
    <font>
      <u val="single"/>
      <sz val="12"/>
      <color indexed="30"/>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0.5"/>
      <color indexed="8"/>
      <name val="Calibri"/>
      <family val="2"/>
    </font>
    <font>
      <i/>
      <sz val="10.5"/>
      <color indexed="8"/>
      <name val="Calibri"/>
      <family val="2"/>
    </font>
    <font>
      <sz val="12"/>
      <color indexed="8"/>
      <name val="Franklin Gothic Book"/>
      <family val="2"/>
    </font>
    <font>
      <i/>
      <sz val="12"/>
      <color indexed="8"/>
      <name val="Franklin Gothic Book"/>
      <family val="2"/>
    </font>
    <font>
      <b/>
      <sz val="12"/>
      <color indexed="8"/>
      <name val="Franklin Gothic Book"/>
      <family val="2"/>
    </font>
    <font>
      <sz val="10.5"/>
      <color indexed="8"/>
      <name val="Franklin Gothic Book"/>
      <family val="2"/>
    </font>
    <font>
      <i/>
      <u val="single"/>
      <sz val="12"/>
      <color indexed="8"/>
      <name val="Franklin Gothic Book"/>
      <family val="2"/>
    </font>
    <font>
      <b/>
      <sz val="18"/>
      <color indexed="8"/>
      <name val="Franklin Gothic Book"/>
      <family val="2"/>
    </font>
    <font>
      <b/>
      <u val="single"/>
      <sz val="11"/>
      <color indexed="8"/>
      <name val="Franklin Gothic Book"/>
      <family val="2"/>
    </font>
    <font>
      <b/>
      <sz val="11"/>
      <color indexed="9"/>
      <name val="Franklin Gothic Book"/>
      <family val="2"/>
    </font>
    <font>
      <i/>
      <sz val="11"/>
      <color indexed="23"/>
      <name val="Franklin Gothic Book"/>
      <family val="2"/>
    </font>
    <font>
      <sz val="18"/>
      <color indexed="8"/>
      <name val="Franklin Gothic Book"/>
      <family val="2"/>
    </font>
    <font>
      <b/>
      <sz val="10.5"/>
      <color indexed="9"/>
      <name val="Calibri"/>
      <family val="2"/>
    </font>
    <font>
      <b/>
      <i/>
      <u val="single"/>
      <sz val="14"/>
      <color indexed="8"/>
      <name val="Franklin Gothic Book"/>
      <family val="2"/>
    </font>
    <font>
      <i/>
      <u val="single"/>
      <sz val="14"/>
      <color indexed="8"/>
      <name val="Franklin Gothic Book"/>
      <family val="2"/>
    </font>
    <font>
      <i/>
      <u val="single"/>
      <sz val="10.5"/>
      <color indexed="30"/>
      <name val="Franklin Gothic Book"/>
      <family val="2"/>
    </font>
    <font>
      <b/>
      <sz val="11"/>
      <color indexed="8"/>
      <name val="Times New Roman"/>
      <family val="1"/>
    </font>
    <font>
      <sz val="11"/>
      <color indexed="10"/>
      <name val="Franklin Gothic Book"/>
      <family val="2"/>
    </font>
    <font>
      <b/>
      <sz val="10"/>
      <color indexed="8"/>
      <name val="Franklin Gothic Book"/>
      <family val="2"/>
    </font>
    <font>
      <b/>
      <u val="single"/>
      <sz val="12"/>
      <color indexed="30"/>
      <name val="Franklin Gothic Book"/>
      <family val="2"/>
    </font>
    <font>
      <b/>
      <i/>
      <u val="single"/>
      <sz val="18"/>
      <color indexed="8"/>
      <name val="Franklin Gothic Book"/>
      <family val="2"/>
    </font>
    <font>
      <b/>
      <sz val="14"/>
      <color indexed="8"/>
      <name val="Franklin Gothic Book"/>
      <family val="2"/>
    </font>
    <font>
      <b/>
      <sz val="16"/>
      <color indexed="8"/>
      <name val="Franklin Gothic Book"/>
      <family val="2"/>
    </font>
    <font>
      <b/>
      <i/>
      <u val="single"/>
      <sz val="16"/>
      <color indexed="8"/>
      <name val="Franklin Gothic Book"/>
      <family val="2"/>
    </font>
    <font>
      <u val="single"/>
      <sz val="10.5"/>
      <color indexed="25"/>
      <name val="Calibri"/>
      <family val="2"/>
    </font>
    <font>
      <sz val="9"/>
      <name val="Tahoma"/>
      <family val="2"/>
    </font>
    <font>
      <b/>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0.5"/>
      <color rgb="FF7F7F7F"/>
      <name val="Calibri"/>
      <family val="2"/>
    </font>
    <font>
      <u val="single"/>
      <sz val="10.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5"/>
      <color theme="10"/>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5"/>
      <color theme="1"/>
      <name val="Calibri"/>
      <family val="2"/>
    </font>
    <font>
      <i/>
      <sz val="10.5"/>
      <color theme="1"/>
      <name val="Calibri"/>
      <family val="2"/>
    </font>
    <font>
      <sz val="12"/>
      <color theme="1"/>
      <name val="Franklin Gothic Book"/>
      <family val="2"/>
    </font>
    <font>
      <sz val="12"/>
      <color rgb="FF000000"/>
      <name val="Franklin Gothic Book"/>
      <family val="2"/>
    </font>
    <font>
      <i/>
      <sz val="12"/>
      <color theme="1"/>
      <name val="Franklin Gothic Book"/>
      <family val="2"/>
    </font>
    <font>
      <i/>
      <sz val="12"/>
      <color rgb="FF000000"/>
      <name val="Franklin Gothic Book"/>
      <family val="2"/>
    </font>
    <font>
      <b/>
      <sz val="12"/>
      <color rgb="FF000000"/>
      <name val="Franklin Gothic Book"/>
      <family val="2"/>
    </font>
    <font>
      <sz val="10.5"/>
      <color theme="1"/>
      <name val="Franklin Gothic Book"/>
      <family val="2"/>
    </font>
    <font>
      <i/>
      <u val="single"/>
      <sz val="12"/>
      <color theme="1"/>
      <name val="Franklin Gothic Book"/>
      <family val="2"/>
    </font>
    <font>
      <b/>
      <sz val="18"/>
      <color rgb="FF000000"/>
      <name val="Franklin Gothic Book"/>
      <family val="2"/>
    </font>
    <font>
      <sz val="11"/>
      <color theme="1"/>
      <name val="Franklin Gothic Book"/>
      <family val="2"/>
    </font>
    <font>
      <sz val="11"/>
      <color rgb="FF000000"/>
      <name val="Franklin Gothic Book"/>
      <family val="2"/>
    </font>
    <font>
      <u val="single"/>
      <sz val="11"/>
      <color theme="10"/>
      <name val="Franklin Gothic Book"/>
      <family val="2"/>
    </font>
    <font>
      <b/>
      <u val="single"/>
      <sz val="11"/>
      <color theme="1"/>
      <name val="Franklin Gothic Book"/>
      <family val="2"/>
    </font>
    <font>
      <i/>
      <sz val="11"/>
      <color theme="1"/>
      <name val="Franklin Gothic Book"/>
      <family val="2"/>
    </font>
    <font>
      <b/>
      <sz val="11"/>
      <color rgb="FF000000"/>
      <name val="Franklin Gothic Book"/>
      <family val="2"/>
    </font>
    <font>
      <i/>
      <sz val="11"/>
      <color rgb="FF000000"/>
      <name val="Franklin Gothic Book"/>
      <family val="2"/>
    </font>
    <font>
      <i/>
      <u val="single"/>
      <sz val="11"/>
      <color rgb="FF0076AF"/>
      <name val="Franklin Gothic Book"/>
      <family val="2"/>
    </font>
    <font>
      <b/>
      <i/>
      <sz val="11"/>
      <color theme="1"/>
      <name val="Franklin Gothic Book"/>
      <family val="2"/>
    </font>
    <font>
      <i/>
      <u val="single"/>
      <sz val="11"/>
      <color theme="1"/>
      <name val="Franklin Gothic Book"/>
      <family val="2"/>
    </font>
    <font>
      <i/>
      <sz val="11"/>
      <color theme="10"/>
      <name val="Franklin Gothic Book"/>
      <family val="2"/>
    </font>
    <font>
      <b/>
      <i/>
      <sz val="11"/>
      <color rgb="FF000000"/>
      <name val="Franklin Gothic Book"/>
      <family val="2"/>
    </font>
    <font>
      <i/>
      <u val="single"/>
      <sz val="11"/>
      <color theme="10"/>
      <name val="Franklin Gothic Book"/>
      <family val="2"/>
    </font>
    <font>
      <b/>
      <u val="single"/>
      <sz val="11"/>
      <color theme="10"/>
      <name val="Franklin Gothic Book"/>
      <family val="2"/>
    </font>
    <font>
      <b/>
      <sz val="11"/>
      <color theme="1"/>
      <name val="Franklin Gothic Book"/>
      <family val="2"/>
    </font>
    <font>
      <b/>
      <sz val="11"/>
      <color theme="0"/>
      <name val="Franklin Gothic Book"/>
      <family val="2"/>
    </font>
    <font>
      <b/>
      <sz val="18"/>
      <color theme="1"/>
      <name val="Franklin Gothic Book"/>
      <family val="2"/>
    </font>
    <font>
      <i/>
      <sz val="11"/>
      <color rgb="FF7F7F7F"/>
      <name val="Franklin Gothic Book"/>
      <family val="2"/>
    </font>
    <font>
      <sz val="18"/>
      <color theme="1"/>
      <name val="Franklin Gothic Book"/>
      <family val="2"/>
    </font>
    <font>
      <b/>
      <sz val="10.5"/>
      <color theme="0"/>
      <name val="Calibri"/>
      <family val="2"/>
    </font>
    <font>
      <b/>
      <i/>
      <u val="single"/>
      <sz val="14"/>
      <color rgb="FF000000"/>
      <name val="Franklin Gothic Book"/>
      <family val="2"/>
    </font>
    <font>
      <i/>
      <u val="single"/>
      <sz val="14"/>
      <color theme="1"/>
      <name val="Franklin Gothic Book"/>
      <family val="2"/>
    </font>
    <font>
      <b/>
      <i/>
      <u val="single"/>
      <sz val="14"/>
      <color theme="1"/>
      <name val="Franklin Gothic Book"/>
      <family val="2"/>
    </font>
    <font>
      <i/>
      <u val="single"/>
      <sz val="10.5"/>
      <color theme="10"/>
      <name val="Franklin Gothic Book"/>
      <family val="2"/>
    </font>
    <font>
      <b/>
      <sz val="11"/>
      <color theme="1"/>
      <name val="Times New Roman"/>
      <family val="1"/>
    </font>
    <font>
      <sz val="11"/>
      <color rgb="FFFF0000"/>
      <name val="Franklin Gothic Book"/>
      <family val="2"/>
    </font>
    <font>
      <b/>
      <sz val="12"/>
      <color theme="1"/>
      <name val="Franklin Gothic Book"/>
      <family val="2"/>
    </font>
    <font>
      <i/>
      <u val="single"/>
      <sz val="10.5"/>
      <color theme="10"/>
      <name val="Calibri"/>
      <family val="2"/>
    </font>
    <font>
      <b/>
      <i/>
      <u val="single"/>
      <sz val="18"/>
      <color theme="1"/>
      <name val="Franklin Gothic Book"/>
      <family val="2"/>
    </font>
    <font>
      <b/>
      <sz val="10"/>
      <color theme="1"/>
      <name val="Franklin Gothic Book"/>
      <family val="2"/>
    </font>
    <font>
      <b/>
      <u val="single"/>
      <sz val="12"/>
      <color theme="10"/>
      <name val="Franklin Gothic Book"/>
      <family val="2"/>
    </font>
    <font>
      <b/>
      <sz val="14"/>
      <color rgb="FF000000"/>
      <name val="Franklin Gothic Book"/>
      <family val="2"/>
    </font>
    <font>
      <i/>
      <u val="single"/>
      <sz val="11"/>
      <color rgb="FF000000"/>
      <name val="Franklin Gothic Book"/>
      <family val="2"/>
    </font>
    <font>
      <b/>
      <i/>
      <u val="single"/>
      <sz val="11"/>
      <color theme="10"/>
      <name val="Franklin Gothic Book"/>
      <family val="2"/>
    </font>
    <font>
      <b/>
      <i/>
      <u val="single"/>
      <sz val="16"/>
      <color theme="1"/>
      <name val="Franklin Gothic Book"/>
      <family val="2"/>
    </font>
    <font>
      <b/>
      <sz val="16"/>
      <color theme="1"/>
      <name val="Franklin Gothic Book"/>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6A70A"/>
        <bgColor indexed="64"/>
      </patternFill>
    </fill>
    <fill>
      <patternFill patternType="solid">
        <fgColor theme="2"/>
        <bgColor indexed="64"/>
      </patternFill>
    </fill>
    <fill>
      <patternFill patternType="solid">
        <fgColor theme="0" tint="-0.04997999966144562"/>
        <bgColor indexed="64"/>
      </patternFill>
    </fill>
    <fill>
      <patternFill patternType="solid">
        <fgColor rgb="FF165B8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4" tint="0.39998000860214233"/>
      </top>
      <bottom style="thin">
        <color theme="4" tint="0.39998000860214233"/>
      </bottom>
    </border>
    <border>
      <left/>
      <right style="thin">
        <color theme="4" tint="0.39998000860214233"/>
      </right>
      <top style="thin">
        <color theme="4" tint="0.39998000860214233"/>
      </top>
      <bottom style="thin">
        <color theme="4" tint="0.39998000860214233"/>
      </bottom>
    </border>
    <border>
      <left/>
      <right style="thin">
        <color theme="0"/>
      </right>
      <top/>
      <bottom/>
    </border>
    <border>
      <left style="thin"/>
      <right style="thin"/>
      <top style="thin"/>
      <bottom style="thin"/>
    </border>
    <border>
      <left/>
      <right/>
      <top style="medium">
        <color rgb="FF1BC2EE"/>
      </top>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color theme="0"/>
      </right>
      <top/>
      <bottom style="medium"/>
    </border>
    <border>
      <left/>
      <right/>
      <top/>
      <bottom style="medium"/>
    </border>
    <border>
      <left style="thin">
        <color theme="0"/>
      </left>
      <right/>
      <top/>
      <bottom/>
    </border>
    <border>
      <left style="thin">
        <color theme="0"/>
      </left>
      <right style="thin">
        <color theme="0"/>
      </right>
      <top/>
      <bottom/>
    </border>
    <border>
      <left style="thin">
        <color theme="0"/>
      </left>
      <right style="thin">
        <color theme="0"/>
      </right>
      <top/>
      <bottom style="medium"/>
    </border>
    <border>
      <left style="thin">
        <color theme="0"/>
      </left>
      <right/>
      <top/>
      <bottom style="medium"/>
    </border>
    <border>
      <left/>
      <right style="thin">
        <color theme="0"/>
      </right>
      <top style="thin"/>
      <bottom/>
    </border>
    <border>
      <left style="thin">
        <color theme="0"/>
      </left>
      <right/>
      <top style="thin"/>
      <bottom/>
    </border>
    <border>
      <left/>
      <right/>
      <top style="medium"/>
      <bottom/>
    </border>
    <border>
      <left style="thin">
        <color theme="0"/>
      </left>
      <right/>
      <top/>
      <bottom style="thin"/>
    </border>
    <border>
      <left style="thin">
        <color theme="0"/>
      </left>
      <right/>
      <top style="medium"/>
      <bottom style="medium"/>
    </border>
    <border>
      <left/>
      <right/>
      <top style="medium"/>
      <bottom style="medium"/>
    </border>
    <border>
      <left/>
      <right/>
      <top style="thin"/>
      <bottom style="thin"/>
    </border>
    <border>
      <left style="medium"/>
      <right/>
      <top style="medium"/>
      <bottom style="medium"/>
    </border>
    <border>
      <left/>
      <right/>
      <top style="thin"/>
      <bottom style="double"/>
    </border>
    <border>
      <left/>
      <right/>
      <top/>
      <bottom style="thin">
        <color theme="4" tint="0.39998000860214233"/>
      </bottom>
    </border>
    <border>
      <left/>
      <right style="thin">
        <color theme="4" tint="0.39998000860214233"/>
      </right>
      <top/>
      <bottom style="thin">
        <color theme="4" tint="0.39998000860214233"/>
      </bottom>
    </border>
    <border>
      <left/>
      <right style="thin">
        <color theme="0"/>
      </right>
      <top style="medium"/>
      <bottom style="medium"/>
    </border>
    <border>
      <left style="medium">
        <color rgb="FF8EAADB"/>
      </left>
      <right style="medium">
        <color rgb="FF8EAADB"/>
      </right>
      <top/>
      <bottom style="medium">
        <color rgb="FF8EAADB"/>
      </bottom>
    </border>
    <border>
      <left/>
      <right style="medium">
        <color rgb="FF8EAADB"/>
      </right>
      <top/>
      <bottom style="medium">
        <color rgb="FF8EAADB"/>
      </bottom>
    </border>
    <border>
      <left style="medium">
        <color rgb="FF5B9BD5"/>
      </left>
      <right style="medium">
        <color rgb="FF5B9BD5"/>
      </right>
      <top style="medium">
        <color rgb="FF5B9BD5"/>
      </top>
      <bottom style="medium">
        <color rgb="FF5B9BD5"/>
      </bottom>
    </border>
    <border>
      <left/>
      <right style="medium"/>
      <top style="medium"/>
      <bottom style="medium"/>
    </border>
    <border>
      <left style="medium">
        <color theme="0"/>
      </left>
      <right style="medium">
        <color theme="0"/>
      </right>
      <top style="medium">
        <color theme="0"/>
      </top>
      <bottom style="medium">
        <color theme="0"/>
      </bottom>
    </border>
    <border>
      <left style="medium">
        <color theme="0"/>
      </left>
      <right/>
      <top style="medium">
        <color theme="0"/>
      </top>
      <bottom style="medium">
        <color theme="0"/>
      </bottom>
    </border>
    <border>
      <left/>
      <right/>
      <top style="medium">
        <color theme="0"/>
      </top>
      <bottom style="medium">
        <color theme="0"/>
      </bottom>
    </border>
    <border>
      <left/>
      <right style="medium">
        <color theme="0"/>
      </right>
      <top style="medium">
        <color theme="0"/>
      </top>
      <bottom style="medium">
        <color theme="0"/>
      </bottom>
    </border>
    <border>
      <left/>
      <right/>
      <top style="medium"/>
      <bottom style="medium">
        <color theme="0"/>
      </bottom>
    </border>
    <border>
      <left/>
      <right/>
      <top style="medium">
        <color theme="0"/>
      </top>
      <bottom style="medium">
        <color rgb="FF1BC2EE"/>
      </bottom>
    </border>
    <border>
      <left/>
      <right/>
      <top/>
      <bottom style="medium">
        <color rgb="FF1BC2EE"/>
      </bottom>
    </border>
    <border>
      <left style="medium">
        <color theme="0"/>
      </left>
      <right/>
      <top/>
      <bottom style="medium">
        <color theme="0"/>
      </bottom>
    </border>
    <border>
      <left/>
      <right/>
      <top/>
      <bottom style="medium">
        <color theme="0"/>
      </bottom>
    </border>
    <border>
      <left style="medium">
        <color theme="0"/>
      </left>
      <right/>
      <top/>
      <bottom/>
    </border>
    <border>
      <left style="hair"/>
      <right style="hair"/>
      <top style="hair"/>
      <bottom style="hair"/>
    </border>
    <border>
      <left style="hair"/>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88"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77">
    <xf numFmtId="0" fontId="0" fillId="0" borderId="0" xfId="0" applyAlignment="1">
      <alignment/>
    </xf>
    <xf numFmtId="0" fontId="93" fillId="0" borderId="0" xfId="0" applyFont="1" applyAlignment="1">
      <alignment/>
    </xf>
    <xf numFmtId="0" fontId="0" fillId="0" borderId="0" xfId="0"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0" xfId="0" applyFill="1" applyBorder="1" applyAlignment="1">
      <alignment/>
    </xf>
    <xf numFmtId="0" fontId="0" fillId="0" borderId="11" xfId="0" applyFill="1" applyBorder="1" applyAlignment="1">
      <alignment/>
    </xf>
    <xf numFmtId="49" fontId="91" fillId="0" borderId="0" xfId="0" applyNumberFormat="1" applyFont="1" applyAlignment="1">
      <alignment horizontal="left"/>
    </xf>
    <xf numFmtId="49" fontId="0" fillId="0" borderId="0" xfId="0" applyNumberFormat="1" applyAlignment="1">
      <alignment/>
    </xf>
    <xf numFmtId="0" fontId="0" fillId="0" borderId="0" xfId="0" applyNumberFormat="1" applyAlignment="1">
      <alignment/>
    </xf>
    <xf numFmtId="0" fontId="94" fillId="0" borderId="0" xfId="0" applyFont="1" applyAlignment="1" quotePrefix="1">
      <alignment/>
    </xf>
    <xf numFmtId="0" fontId="0" fillId="0" borderId="0" xfId="0" applyFont="1" applyAlignment="1">
      <alignment/>
    </xf>
    <xf numFmtId="0" fontId="95" fillId="0" borderId="0" xfId="58" applyFont="1" applyFill="1" applyAlignment="1">
      <alignment horizontal="left" vertical="center"/>
      <protection/>
    </xf>
    <xf numFmtId="0" fontId="95" fillId="0" borderId="0" xfId="58" applyFont="1" applyFill="1" applyBorder="1" applyAlignment="1">
      <alignment horizontal="left" vertical="center"/>
      <protection/>
    </xf>
    <xf numFmtId="0" fontId="96" fillId="0" borderId="0" xfId="58" applyFont="1" applyFill="1" applyBorder="1" applyAlignment="1">
      <alignment vertical="center"/>
      <protection/>
    </xf>
    <xf numFmtId="0" fontId="97" fillId="0" borderId="0" xfId="58" applyFont="1" applyFill="1" applyBorder="1" applyAlignment="1">
      <alignment horizontal="left" vertical="center"/>
      <protection/>
    </xf>
    <xf numFmtId="0" fontId="98" fillId="0" borderId="0" xfId="58" applyFont="1" applyFill="1" applyBorder="1" applyAlignment="1">
      <alignment vertical="center"/>
      <protection/>
    </xf>
    <xf numFmtId="0" fontId="99" fillId="0" borderId="0" xfId="58" applyFont="1" applyFill="1" applyBorder="1" applyAlignment="1">
      <alignment vertical="center"/>
      <protection/>
    </xf>
    <xf numFmtId="0" fontId="97" fillId="0" borderId="0" xfId="58" applyFont="1" applyFill="1" applyAlignment="1">
      <alignment horizontal="left" vertical="center"/>
      <protection/>
    </xf>
    <xf numFmtId="0" fontId="100" fillId="0" borderId="0" xfId="0" applyFont="1" applyAlignment="1">
      <alignment/>
    </xf>
    <xf numFmtId="0" fontId="101" fillId="0" borderId="0" xfId="58" applyFont="1" applyFill="1" applyAlignment="1">
      <alignment horizontal="left" vertical="center"/>
      <protection/>
    </xf>
    <xf numFmtId="0" fontId="101" fillId="0" borderId="0" xfId="58" applyFont="1" applyFill="1" applyBorder="1" applyAlignment="1">
      <alignment horizontal="left" vertical="center"/>
      <protection/>
    </xf>
    <xf numFmtId="0" fontId="99" fillId="0" borderId="12" xfId="58" applyFont="1" applyFill="1" applyBorder="1" applyAlignment="1">
      <alignment vertical="center"/>
      <protection/>
    </xf>
    <xf numFmtId="0" fontId="102" fillId="0" borderId="0" xfId="58" applyFont="1" applyFill="1" applyBorder="1" applyAlignment="1">
      <alignment vertical="center"/>
      <protection/>
    </xf>
    <xf numFmtId="0" fontId="100" fillId="0" borderId="0" xfId="0" applyFont="1" applyAlignment="1">
      <alignment/>
    </xf>
    <xf numFmtId="0" fontId="103" fillId="0" borderId="0" xfId="58" applyFont="1" applyFill="1" applyAlignment="1">
      <alignment horizontal="left" vertical="center"/>
      <protection/>
    </xf>
    <xf numFmtId="0" fontId="72" fillId="0" borderId="0" xfId="0" applyFont="1" applyAlignment="1">
      <alignment/>
    </xf>
    <xf numFmtId="0" fontId="103" fillId="0" borderId="0" xfId="58" applyFont="1" applyFill="1" applyBorder="1" applyAlignment="1">
      <alignment horizontal="left" vertical="center"/>
      <protection/>
    </xf>
    <xf numFmtId="0" fontId="103" fillId="0" borderId="0" xfId="58" applyFont="1" applyFill="1" applyBorder="1" applyAlignment="1">
      <alignment horizontal="right" vertical="center"/>
      <protection/>
    </xf>
    <xf numFmtId="0" fontId="103" fillId="33" borderId="0" xfId="58" applyFont="1" applyFill="1" applyAlignment="1">
      <alignment horizontal="left" vertical="center"/>
      <protection/>
    </xf>
    <xf numFmtId="0" fontId="103" fillId="33" borderId="0" xfId="58" applyFont="1" applyFill="1" applyBorder="1" applyAlignment="1">
      <alignment horizontal="left" vertical="center"/>
      <protection/>
    </xf>
    <xf numFmtId="0" fontId="104" fillId="33" borderId="0" xfId="58" applyFont="1" applyFill="1" applyBorder="1" applyAlignment="1">
      <alignment vertical="center"/>
      <protection/>
    </xf>
    <xf numFmtId="0" fontId="105" fillId="33" borderId="0" xfId="53" applyFont="1" applyFill="1" applyBorder="1" applyAlignment="1">
      <alignment/>
    </xf>
    <xf numFmtId="0" fontId="5" fillId="2" borderId="13" xfId="58" applyFont="1" applyFill="1" applyBorder="1" applyAlignment="1">
      <alignment horizontal="left" vertical="center"/>
      <protection/>
    </xf>
    <xf numFmtId="0" fontId="5" fillId="0" borderId="13" xfId="58" applyFont="1" applyFill="1" applyBorder="1" applyAlignment="1">
      <alignment horizontal="left" vertical="center"/>
      <protection/>
    </xf>
    <xf numFmtId="0" fontId="106" fillId="33" borderId="0" xfId="58" applyFont="1" applyFill="1" applyBorder="1" applyAlignment="1">
      <alignment horizontal="left" vertical="center"/>
      <protection/>
    </xf>
    <xf numFmtId="0" fontId="104" fillId="0" borderId="0" xfId="58" applyFont="1" applyFill="1" applyBorder="1" applyAlignment="1">
      <alignment vertical="center"/>
      <protection/>
    </xf>
    <xf numFmtId="0" fontId="105" fillId="0" borderId="0" xfId="54" applyFont="1" applyFill="1" applyBorder="1" applyAlignment="1">
      <alignment/>
    </xf>
    <xf numFmtId="0" fontId="107" fillId="0" borderId="0" xfId="58" applyFont="1" applyFill="1" applyBorder="1" applyAlignment="1">
      <alignment vertical="center" wrapText="1"/>
      <protection/>
    </xf>
    <xf numFmtId="0" fontId="108" fillId="0" borderId="14" xfId="58" applyFont="1" applyFill="1" applyBorder="1" applyAlignment="1">
      <alignment horizontal="left" vertical="center"/>
      <protection/>
    </xf>
    <xf numFmtId="0" fontId="107" fillId="0" borderId="14" xfId="58" applyFont="1" applyFill="1" applyBorder="1" applyAlignment="1">
      <alignment horizontal="left" vertical="center"/>
      <protection/>
    </xf>
    <xf numFmtId="0" fontId="109" fillId="0" borderId="14" xfId="58" applyFont="1" applyFill="1" applyBorder="1" applyAlignment="1">
      <alignment vertical="center"/>
      <protection/>
    </xf>
    <xf numFmtId="0" fontId="107" fillId="0" borderId="0" xfId="58" applyFont="1" applyFill="1" applyBorder="1" applyAlignment="1">
      <alignment horizontal="left" vertical="center"/>
      <protection/>
    </xf>
    <xf numFmtId="0" fontId="108" fillId="0" borderId="0" xfId="58" applyFont="1" applyFill="1" applyBorder="1" applyAlignment="1">
      <alignment horizontal="left" vertical="center"/>
      <protection/>
    </xf>
    <xf numFmtId="0" fontId="109" fillId="0" borderId="0" xfId="58" applyFont="1" applyFill="1" applyBorder="1" applyAlignment="1">
      <alignment vertical="center"/>
      <protection/>
    </xf>
    <xf numFmtId="0" fontId="110" fillId="0" borderId="0" xfId="58" applyFont="1" applyFill="1" applyBorder="1" applyAlignment="1">
      <alignment vertical="center"/>
      <protection/>
    </xf>
    <xf numFmtId="0" fontId="108" fillId="0" borderId="0" xfId="58" applyFont="1" applyFill="1" applyBorder="1" applyAlignment="1">
      <alignment vertical="center"/>
      <protection/>
    </xf>
    <xf numFmtId="0" fontId="109" fillId="0" borderId="0" xfId="58" applyFont="1" applyFill="1" applyBorder="1" applyAlignment="1">
      <alignment horizontal="left" vertical="center"/>
      <protection/>
    </xf>
    <xf numFmtId="0" fontId="107" fillId="0" borderId="0" xfId="58" applyFont="1" applyFill="1" applyAlignment="1">
      <alignment horizontal="left" vertical="center"/>
      <protection/>
    </xf>
    <xf numFmtId="0" fontId="103" fillId="0" borderId="0" xfId="0" applyFont="1" applyAlignment="1">
      <alignment/>
    </xf>
    <xf numFmtId="0" fontId="109" fillId="34" borderId="0" xfId="58" applyFont="1" applyFill="1" applyBorder="1" applyAlignment="1">
      <alignment horizontal="left" vertical="center"/>
      <protection/>
    </xf>
    <xf numFmtId="0" fontId="104" fillId="34" borderId="0" xfId="58" applyFont="1" applyFill="1" applyBorder="1" applyAlignment="1">
      <alignment horizontal="left" vertical="center"/>
      <protection/>
    </xf>
    <xf numFmtId="0" fontId="103" fillId="34" borderId="0" xfId="58" applyFont="1" applyFill="1" applyBorder="1" applyAlignment="1">
      <alignment horizontal="left" vertical="center"/>
      <protection/>
    </xf>
    <xf numFmtId="0" fontId="103" fillId="34" borderId="0" xfId="58" applyFont="1" applyFill="1" applyBorder="1" applyAlignment="1">
      <alignment vertical="center"/>
      <protection/>
    </xf>
    <xf numFmtId="0" fontId="8" fillId="34" borderId="0" xfId="58" applyFont="1" applyFill="1" applyBorder="1" applyAlignment="1">
      <alignment vertical="center"/>
      <protection/>
    </xf>
    <xf numFmtId="0" fontId="109" fillId="34" borderId="0" xfId="58" applyFont="1" applyFill="1" applyBorder="1" applyAlignment="1">
      <alignment vertical="center"/>
      <protection/>
    </xf>
    <xf numFmtId="0" fontId="9" fillId="34" borderId="0" xfId="58" applyFont="1" applyFill="1" applyBorder="1" applyAlignment="1">
      <alignment horizontal="left" vertical="center"/>
      <protection/>
    </xf>
    <xf numFmtId="0" fontId="109" fillId="34" borderId="0" xfId="58" applyFont="1" applyFill="1" applyBorder="1" applyAlignment="1">
      <alignment horizontal="left" vertical="center" wrapText="1" indent="2"/>
      <protection/>
    </xf>
    <xf numFmtId="0" fontId="4" fillId="34" borderId="0" xfId="58" applyFont="1" applyFill="1" applyBorder="1" applyAlignment="1">
      <alignment vertical="center"/>
      <protection/>
    </xf>
    <xf numFmtId="0" fontId="109" fillId="34" borderId="0" xfId="58" applyFont="1" applyFill="1" applyBorder="1" applyAlignment="1">
      <alignment vertical="center" wrapText="1"/>
      <protection/>
    </xf>
    <xf numFmtId="0" fontId="9" fillId="34" borderId="0" xfId="58" applyFont="1" applyFill="1" applyBorder="1" applyAlignment="1">
      <alignment vertical="center"/>
      <protection/>
    </xf>
    <xf numFmtId="0" fontId="104" fillId="34" borderId="0" xfId="58" applyFont="1" applyFill="1" applyBorder="1" applyAlignment="1">
      <alignment vertical="center"/>
      <protection/>
    </xf>
    <xf numFmtId="0" fontId="5" fillId="34" borderId="0" xfId="58" applyFont="1" applyFill="1" applyBorder="1" applyAlignment="1">
      <alignment vertical="center"/>
      <protection/>
    </xf>
    <xf numFmtId="0" fontId="108" fillId="34" borderId="0" xfId="58" applyFont="1" applyFill="1" applyBorder="1" applyAlignment="1">
      <alignment vertical="center"/>
      <protection/>
    </xf>
    <xf numFmtId="0" fontId="9" fillId="34" borderId="0" xfId="58" applyFont="1" applyFill="1" applyBorder="1" applyAlignment="1">
      <alignment horizontal="left" vertical="center" indent="2"/>
      <protection/>
    </xf>
    <xf numFmtId="0" fontId="106" fillId="35" borderId="13" xfId="58" applyFont="1" applyFill="1" applyBorder="1" applyAlignment="1">
      <alignment horizontal="left" vertical="center"/>
      <protection/>
    </xf>
    <xf numFmtId="0" fontId="105" fillId="34" borderId="0" xfId="54" applyFont="1" applyFill="1" applyBorder="1" applyAlignment="1">
      <alignment/>
    </xf>
    <xf numFmtId="0" fontId="111" fillId="34" borderId="15" xfId="58" applyFont="1" applyFill="1" applyBorder="1" applyAlignment="1">
      <alignment vertical="center" wrapText="1"/>
      <protection/>
    </xf>
    <xf numFmtId="0" fontId="107" fillId="34" borderId="16" xfId="58" applyFont="1" applyFill="1" applyBorder="1" applyAlignment="1">
      <alignment vertical="center" wrapText="1"/>
      <protection/>
    </xf>
    <xf numFmtId="0" fontId="112" fillId="34" borderId="17" xfId="58" applyFont="1" applyFill="1" applyBorder="1" applyAlignment="1">
      <alignment vertical="center" wrapText="1"/>
      <protection/>
    </xf>
    <xf numFmtId="0" fontId="111" fillId="34" borderId="18" xfId="58" applyFont="1" applyFill="1" applyBorder="1" applyAlignment="1">
      <alignment vertical="center" wrapText="1"/>
      <protection/>
    </xf>
    <xf numFmtId="0" fontId="107" fillId="34" borderId="19" xfId="58" applyFont="1" applyFill="1" applyBorder="1" applyAlignment="1">
      <alignment vertical="center" wrapText="1"/>
      <protection/>
    </xf>
    <xf numFmtId="0" fontId="107" fillId="34" borderId="20" xfId="58" applyFont="1" applyFill="1" applyBorder="1" applyAlignment="1">
      <alignment vertical="center" wrapText="1"/>
      <protection/>
    </xf>
    <xf numFmtId="0" fontId="107" fillId="34" borderId="21" xfId="58" applyFont="1" applyFill="1" applyBorder="1" applyAlignment="1">
      <alignment vertical="center" wrapText="1"/>
      <protection/>
    </xf>
    <xf numFmtId="0" fontId="107" fillId="34" borderId="0" xfId="58" applyFont="1" applyFill="1" applyBorder="1" applyAlignment="1">
      <alignment vertical="center" wrapText="1"/>
      <protection/>
    </xf>
    <xf numFmtId="0" fontId="107" fillId="34" borderId="22" xfId="58" applyFont="1" applyFill="1" applyBorder="1" applyAlignment="1">
      <alignment vertical="center" wrapText="1"/>
      <protection/>
    </xf>
    <xf numFmtId="0" fontId="112" fillId="34" borderId="21" xfId="58" applyFont="1" applyFill="1" applyBorder="1" applyAlignment="1">
      <alignment vertical="center" wrapText="1"/>
      <protection/>
    </xf>
    <xf numFmtId="0" fontId="112" fillId="34" borderId="23" xfId="58" applyFont="1" applyFill="1" applyBorder="1" applyAlignment="1">
      <alignment vertical="center" wrapText="1"/>
      <protection/>
    </xf>
    <xf numFmtId="0" fontId="107" fillId="34" borderId="24" xfId="58" applyFont="1" applyFill="1" applyBorder="1" applyAlignment="1">
      <alignment vertical="center" wrapText="1"/>
      <protection/>
    </xf>
    <xf numFmtId="0" fontId="107" fillId="34" borderId="25" xfId="58" applyFont="1" applyFill="1" applyBorder="1" applyAlignment="1">
      <alignment vertical="center" wrapText="1"/>
      <protection/>
    </xf>
    <xf numFmtId="0" fontId="106" fillId="0" borderId="0" xfId="58" applyFont="1" applyFill="1" applyBorder="1" applyAlignment="1">
      <alignment horizontal="left" vertical="center"/>
      <protection/>
    </xf>
    <xf numFmtId="0" fontId="108" fillId="0" borderId="26" xfId="58" applyFont="1" applyFill="1" applyBorder="1" applyAlignment="1" applyProtection="1">
      <alignment vertical="center"/>
      <protection locked="0"/>
    </xf>
    <xf numFmtId="0" fontId="103" fillId="0" borderId="27" xfId="58" applyFont="1" applyFill="1" applyBorder="1" applyAlignment="1">
      <alignment horizontal="left" vertical="center"/>
      <protection/>
    </xf>
    <xf numFmtId="0" fontId="109" fillId="0" borderId="27" xfId="58" applyFont="1" applyFill="1" applyBorder="1" applyAlignment="1">
      <alignment horizontal="left" vertical="center"/>
      <protection/>
    </xf>
    <xf numFmtId="0" fontId="109" fillId="0" borderId="12" xfId="58" applyFont="1" applyFill="1" applyBorder="1" applyAlignment="1" applyProtection="1">
      <alignment horizontal="left" vertical="center" indent="2"/>
      <protection locked="0"/>
    </xf>
    <xf numFmtId="0" fontId="107" fillId="2" borderId="28" xfId="58" applyFont="1" applyFill="1" applyBorder="1" applyAlignment="1">
      <alignment horizontal="left" vertical="center"/>
      <protection/>
    </xf>
    <xf numFmtId="0" fontId="104" fillId="0" borderId="12" xfId="58" applyFont="1" applyFill="1" applyBorder="1" applyAlignment="1" applyProtection="1">
      <alignment horizontal="left" vertical="center" indent="2"/>
      <protection locked="0"/>
    </xf>
    <xf numFmtId="0" fontId="109" fillId="0" borderId="29" xfId="58" applyFont="1" applyFill="1" applyBorder="1" applyAlignment="1">
      <alignment vertical="center"/>
      <protection/>
    </xf>
    <xf numFmtId="0" fontId="107" fillId="0" borderId="27" xfId="58" applyFont="1" applyFill="1" applyBorder="1" applyAlignment="1">
      <alignment horizontal="left" vertical="center"/>
      <protection/>
    </xf>
    <xf numFmtId="0" fontId="109" fillId="0" borderId="30" xfId="58" applyFont="1" applyFill="1" applyBorder="1" applyAlignment="1">
      <alignment vertical="center"/>
      <protection/>
    </xf>
    <xf numFmtId="0" fontId="107" fillId="2" borderId="31" xfId="58" applyFont="1" applyFill="1" applyBorder="1" applyAlignment="1">
      <alignment horizontal="left" vertical="center"/>
      <protection/>
    </xf>
    <xf numFmtId="0" fontId="109" fillId="0" borderId="26" xfId="58" applyFont="1" applyFill="1" applyBorder="1" applyAlignment="1" applyProtection="1">
      <alignment horizontal="left" vertical="center" indent="2"/>
      <protection locked="0"/>
    </xf>
    <xf numFmtId="0" fontId="109" fillId="0" borderId="12" xfId="58" applyFont="1" applyFill="1" applyBorder="1" applyAlignment="1" applyProtection="1">
      <alignment horizontal="left" vertical="center" wrapText="1" indent="2"/>
      <protection locked="0"/>
    </xf>
    <xf numFmtId="0" fontId="109" fillId="0" borderId="32" xfId="58" applyFont="1" applyFill="1" applyBorder="1" applyAlignment="1" applyProtection="1">
      <alignment horizontal="left" vertical="center" wrapText="1" indent="2"/>
      <protection locked="0"/>
    </xf>
    <xf numFmtId="0" fontId="107" fillId="0" borderId="19" xfId="58" applyFont="1" applyFill="1" applyBorder="1" applyAlignment="1">
      <alignment horizontal="left" vertical="center"/>
      <protection/>
    </xf>
    <xf numFmtId="0" fontId="107" fillId="2" borderId="19" xfId="58" applyFont="1" applyFill="1" applyBorder="1" applyAlignment="1">
      <alignment horizontal="left" vertical="center"/>
      <protection/>
    </xf>
    <xf numFmtId="0" fontId="107" fillId="2" borderId="0" xfId="58" applyFont="1" applyFill="1" applyBorder="1" applyAlignment="1">
      <alignment horizontal="left" vertical="center"/>
      <protection/>
    </xf>
    <xf numFmtId="0" fontId="107" fillId="0" borderId="32" xfId="58" applyFont="1" applyFill="1" applyBorder="1" applyAlignment="1">
      <alignment horizontal="left" vertical="center"/>
      <protection/>
    </xf>
    <xf numFmtId="0" fontId="107" fillId="2" borderId="33" xfId="58" applyFont="1" applyFill="1" applyBorder="1" applyAlignment="1">
      <alignment horizontal="left" vertical="center"/>
      <protection/>
    </xf>
    <xf numFmtId="0" fontId="107" fillId="0" borderId="31" xfId="58" applyFont="1" applyFill="1" applyBorder="1" applyAlignment="1">
      <alignment horizontal="left" vertical="center"/>
      <protection/>
    </xf>
    <xf numFmtId="0" fontId="110" fillId="2" borderId="27" xfId="58" applyFont="1" applyFill="1" applyBorder="1" applyAlignment="1">
      <alignment vertical="center"/>
      <protection/>
    </xf>
    <xf numFmtId="0" fontId="109" fillId="0" borderId="0" xfId="58" applyFont="1" applyFill="1" applyBorder="1" applyAlignment="1">
      <alignment horizontal="left" vertical="center" indent="1"/>
      <protection/>
    </xf>
    <xf numFmtId="0" fontId="110" fillId="2" borderId="34" xfId="58" applyFont="1" applyFill="1" applyBorder="1" applyAlignment="1">
      <alignment vertical="center"/>
      <protection/>
    </xf>
    <xf numFmtId="0" fontId="109" fillId="0" borderId="27" xfId="58" applyFont="1" applyFill="1" applyBorder="1" applyAlignment="1">
      <alignment horizontal="left" vertical="center" indent="1"/>
      <protection/>
    </xf>
    <xf numFmtId="0" fontId="109" fillId="0" borderId="12" xfId="58" applyFont="1" applyFill="1" applyBorder="1" applyAlignment="1" applyProtection="1">
      <alignment horizontal="left" vertical="center" indent="4"/>
      <protection locked="0"/>
    </xf>
    <xf numFmtId="0" fontId="109" fillId="0" borderId="12" xfId="58" applyFont="1" applyFill="1" applyBorder="1" applyAlignment="1" applyProtection="1">
      <alignment horizontal="left" vertical="center" indent="6"/>
      <protection locked="0"/>
    </xf>
    <xf numFmtId="0" fontId="107" fillId="0" borderId="35" xfId="58" applyFont="1" applyFill="1" applyBorder="1" applyAlignment="1">
      <alignment horizontal="left" vertical="center"/>
      <protection/>
    </xf>
    <xf numFmtId="0" fontId="107" fillId="2" borderId="24" xfId="58" applyFont="1" applyFill="1" applyBorder="1" applyAlignment="1">
      <alignment horizontal="left" vertical="center"/>
      <protection/>
    </xf>
    <xf numFmtId="0" fontId="113" fillId="0" borderId="19" xfId="53" applyFont="1" applyFill="1" applyBorder="1" applyAlignment="1" applyProtection="1">
      <alignment horizontal="left" vertical="center" indent="2"/>
      <protection locked="0"/>
    </xf>
    <xf numFmtId="0" fontId="109" fillId="0" borderId="0" xfId="58" applyFont="1" applyFill="1" applyBorder="1" applyAlignment="1" applyProtection="1">
      <alignment horizontal="left" vertical="center" indent="4"/>
      <protection locked="0"/>
    </xf>
    <xf numFmtId="10" fontId="109" fillId="0" borderId="29" xfId="58" applyNumberFormat="1" applyFont="1" applyFill="1" applyBorder="1" applyAlignment="1">
      <alignment horizontal="left" vertical="center"/>
      <protection/>
    </xf>
    <xf numFmtId="0" fontId="107" fillId="0" borderId="28" xfId="58" applyFont="1" applyFill="1" applyBorder="1" applyAlignment="1">
      <alignment horizontal="left" vertical="center"/>
      <protection/>
    </xf>
    <xf numFmtId="0" fontId="108" fillId="0" borderId="36" xfId="58" applyFont="1" applyFill="1" applyBorder="1" applyAlignment="1" applyProtection="1">
      <alignment vertical="center"/>
      <protection locked="0"/>
    </xf>
    <xf numFmtId="0" fontId="111" fillId="0" borderId="37" xfId="58" applyFont="1" applyFill="1" applyBorder="1" applyAlignment="1">
      <alignment horizontal="left" vertical="center"/>
      <protection/>
    </xf>
    <xf numFmtId="0" fontId="114" fillId="0" borderId="37" xfId="58" applyFont="1" applyFill="1" applyBorder="1" applyAlignment="1">
      <alignment vertical="center"/>
      <protection/>
    </xf>
    <xf numFmtId="0" fontId="109" fillId="0" borderId="26" xfId="58" applyFont="1" applyFill="1" applyBorder="1" applyAlignment="1" applyProtection="1">
      <alignment vertical="center"/>
      <protection locked="0"/>
    </xf>
    <xf numFmtId="0" fontId="109" fillId="35" borderId="29" xfId="58" applyFont="1" applyFill="1" applyBorder="1" applyAlignment="1">
      <alignment vertical="center"/>
      <protection/>
    </xf>
    <xf numFmtId="165" fontId="109" fillId="35" borderId="29" xfId="58" applyNumberFormat="1" applyFont="1" applyFill="1" applyBorder="1" applyAlignment="1">
      <alignment vertical="center"/>
      <protection/>
    </xf>
    <xf numFmtId="0" fontId="109" fillId="35" borderId="0" xfId="58" applyFont="1" applyFill="1" applyBorder="1" applyAlignment="1">
      <alignment vertical="center"/>
      <protection/>
    </xf>
    <xf numFmtId="165" fontId="109" fillId="35" borderId="0" xfId="58" applyNumberFormat="1" applyFont="1" applyFill="1" applyBorder="1" applyAlignment="1">
      <alignment vertical="center"/>
      <protection/>
    </xf>
    <xf numFmtId="0" fontId="109" fillId="35" borderId="19" xfId="58" applyFont="1" applyFill="1" applyBorder="1" applyAlignment="1">
      <alignment vertical="center"/>
      <protection/>
    </xf>
    <xf numFmtId="0" fontId="102" fillId="34" borderId="0" xfId="58" applyFont="1" applyFill="1" applyBorder="1" applyAlignment="1">
      <alignment vertical="center"/>
      <protection/>
    </xf>
    <xf numFmtId="0" fontId="108" fillId="0" borderId="27" xfId="58" applyFont="1" applyFill="1" applyBorder="1" applyAlignment="1" applyProtection="1">
      <alignment vertical="center"/>
      <protection locked="0"/>
    </xf>
    <xf numFmtId="0" fontId="111" fillId="0" borderId="27" xfId="58" applyFont="1" applyFill="1" applyBorder="1" applyAlignment="1">
      <alignment horizontal="left" vertical="center"/>
      <protection/>
    </xf>
    <xf numFmtId="10" fontId="114" fillId="0" borderId="27" xfId="58" applyNumberFormat="1" applyFont="1" applyFill="1" applyBorder="1" applyAlignment="1">
      <alignment vertical="center"/>
      <protection/>
    </xf>
    <xf numFmtId="0" fontId="109" fillId="0" borderId="26" xfId="58" applyFont="1" applyFill="1" applyBorder="1" applyAlignment="1" applyProtection="1">
      <alignment horizontal="left" vertical="center" indent="4"/>
      <protection locked="0"/>
    </xf>
    <xf numFmtId="0" fontId="109" fillId="35" borderId="27" xfId="58" applyFont="1" applyFill="1" applyBorder="1" applyAlignment="1">
      <alignment vertical="center"/>
      <protection/>
    </xf>
    <xf numFmtId="0" fontId="107" fillId="2" borderId="27" xfId="58" applyFont="1" applyFill="1" applyBorder="1" applyAlignment="1">
      <alignment horizontal="left" vertical="center"/>
      <protection/>
    </xf>
    <xf numFmtId="0" fontId="115" fillId="0" borderId="0" xfId="53" applyFont="1" applyFill="1" applyAlignment="1">
      <alignment/>
    </xf>
    <xf numFmtId="0" fontId="104" fillId="0" borderId="0" xfId="58" applyFont="1" applyFill="1" applyBorder="1" applyAlignment="1">
      <alignment horizontal="left" vertical="center"/>
      <protection/>
    </xf>
    <xf numFmtId="0" fontId="116" fillId="0" borderId="15" xfId="53" applyFont="1" applyFill="1" applyBorder="1" applyAlignment="1">
      <alignment horizontal="left" vertical="center" wrapText="1"/>
    </xf>
    <xf numFmtId="0" fontId="109" fillId="0" borderId="15" xfId="58" applyFont="1" applyFill="1" applyBorder="1" applyAlignment="1">
      <alignment vertical="center" wrapText="1"/>
      <protection/>
    </xf>
    <xf numFmtId="0" fontId="103" fillId="2" borderId="15" xfId="58" applyFont="1" applyFill="1" applyBorder="1" applyAlignment="1">
      <alignment horizontal="left" vertical="center"/>
      <protection/>
    </xf>
    <xf numFmtId="0" fontId="109" fillId="0" borderId="16" xfId="58" applyFont="1" applyFill="1" applyBorder="1" applyAlignment="1">
      <alignment horizontal="left" vertical="center" indent="1"/>
      <protection/>
    </xf>
    <xf numFmtId="0" fontId="109" fillId="0" borderId="16" xfId="58" applyFont="1" applyFill="1" applyBorder="1" applyAlignment="1">
      <alignment vertical="center" wrapText="1"/>
      <protection/>
    </xf>
    <xf numFmtId="0" fontId="103" fillId="2" borderId="16" xfId="58" applyFont="1" applyFill="1" applyBorder="1" applyAlignment="1">
      <alignment horizontal="left" vertical="center"/>
      <protection/>
    </xf>
    <xf numFmtId="0" fontId="109" fillId="0" borderId="16" xfId="58" applyFont="1" applyFill="1" applyBorder="1" applyAlignment="1">
      <alignment horizontal="left" vertical="center" indent="3"/>
      <protection/>
    </xf>
    <xf numFmtId="0" fontId="109" fillId="0" borderId="17" xfId="58" applyFont="1" applyFill="1" applyBorder="1" applyAlignment="1">
      <alignment horizontal="left" vertical="center" indent="3"/>
      <protection/>
    </xf>
    <xf numFmtId="0" fontId="103" fillId="2" borderId="17" xfId="58" applyFont="1" applyFill="1" applyBorder="1" applyAlignment="1">
      <alignment horizontal="left" vertical="center"/>
      <protection/>
    </xf>
    <xf numFmtId="0" fontId="103" fillId="0" borderId="22" xfId="58" applyFont="1" applyFill="1" applyBorder="1" applyAlignment="1">
      <alignment horizontal="left" vertical="center"/>
      <protection/>
    </xf>
    <xf numFmtId="0" fontId="109" fillId="0" borderId="0" xfId="58" applyFont="1" applyFill="1" applyBorder="1" applyAlignment="1">
      <alignment horizontal="left" vertical="center" indent="5"/>
      <protection/>
    </xf>
    <xf numFmtId="0" fontId="103" fillId="0" borderId="16" xfId="58" applyFont="1" applyFill="1" applyBorder="1" applyAlignment="1">
      <alignment horizontal="left" vertical="center"/>
      <protection/>
    </xf>
    <xf numFmtId="0" fontId="109" fillId="0" borderId="21" xfId="58" applyFont="1" applyFill="1" applyBorder="1" applyAlignment="1">
      <alignment horizontal="left" vertical="center" indent="5"/>
      <protection/>
    </xf>
    <xf numFmtId="0" fontId="109" fillId="0" borderId="38" xfId="58" applyFont="1" applyFill="1" applyBorder="1" applyAlignment="1">
      <alignment horizontal="left" vertical="center"/>
      <protection/>
    </xf>
    <xf numFmtId="0" fontId="103" fillId="0" borderId="38" xfId="58" applyFont="1" applyFill="1" applyBorder="1" applyAlignment="1">
      <alignment horizontal="left" vertical="center"/>
      <protection/>
    </xf>
    <xf numFmtId="0" fontId="9" fillId="0" borderId="15" xfId="58" applyFont="1" applyFill="1" applyBorder="1" applyAlignment="1">
      <alignment vertical="center"/>
      <protection/>
    </xf>
    <xf numFmtId="0" fontId="109" fillId="0" borderId="17" xfId="58" applyFont="1" applyFill="1" applyBorder="1" applyAlignment="1">
      <alignment horizontal="left" vertical="center" indent="1"/>
      <protection/>
    </xf>
    <xf numFmtId="0" fontId="103" fillId="0" borderId="15" xfId="58" applyFont="1" applyFill="1" applyBorder="1" applyAlignment="1">
      <alignment vertical="center"/>
      <protection/>
    </xf>
    <xf numFmtId="0" fontId="109" fillId="0" borderId="16" xfId="58" applyFont="1" applyFill="1" applyBorder="1" applyAlignment="1">
      <alignment horizontal="left" vertical="center" wrapText="1" indent="1"/>
      <protection/>
    </xf>
    <xf numFmtId="0" fontId="109" fillId="0" borderId="16" xfId="58" applyFont="1" applyFill="1" applyBorder="1" applyAlignment="1">
      <alignment horizontal="left" vertical="center" wrapText="1" indent="3"/>
      <protection/>
    </xf>
    <xf numFmtId="0" fontId="109" fillId="0" borderId="17" xfId="58" applyFont="1" applyFill="1" applyBorder="1" applyAlignment="1">
      <alignment horizontal="left" vertical="center" wrapText="1" indent="1"/>
      <protection/>
    </xf>
    <xf numFmtId="0" fontId="104" fillId="0" borderId="15" xfId="58" applyFont="1" applyFill="1" applyBorder="1" applyAlignment="1">
      <alignment vertical="center"/>
      <protection/>
    </xf>
    <xf numFmtId="0" fontId="8" fillId="0" borderId="16" xfId="53" applyFont="1" applyFill="1" applyBorder="1" applyAlignment="1">
      <alignment horizontal="left" vertical="center" wrapText="1" indent="1"/>
    </xf>
    <xf numFmtId="0" fontId="8" fillId="0" borderId="17" xfId="53" applyFont="1" applyFill="1" applyBorder="1" applyAlignment="1">
      <alignment horizontal="left" vertical="center" wrapText="1" indent="1"/>
    </xf>
    <xf numFmtId="0" fontId="8" fillId="0" borderId="16" xfId="53" applyFont="1" applyFill="1" applyBorder="1" applyAlignment="1">
      <alignment horizontal="left" vertical="center" wrapText="1" indent="3"/>
    </xf>
    <xf numFmtId="0" fontId="8" fillId="0" borderId="17" xfId="53" applyFont="1" applyFill="1" applyBorder="1" applyAlignment="1">
      <alignment horizontal="left" vertical="center" wrapText="1" indent="3"/>
    </xf>
    <xf numFmtId="0" fontId="103" fillId="0" borderId="24" xfId="58" applyFont="1" applyFill="1" applyBorder="1" applyAlignment="1">
      <alignment horizontal="left" vertical="center"/>
      <protection/>
    </xf>
    <xf numFmtId="0" fontId="109" fillId="33" borderId="15" xfId="58" applyFont="1" applyFill="1" applyBorder="1" applyAlignment="1">
      <alignment vertical="center" wrapText="1"/>
      <protection/>
    </xf>
    <xf numFmtId="0" fontId="104" fillId="33" borderId="15" xfId="58" applyFont="1" applyFill="1" applyBorder="1" applyAlignment="1">
      <alignment vertical="center"/>
      <protection/>
    </xf>
    <xf numFmtId="0" fontId="8" fillId="0" borderId="16" xfId="53" applyFont="1" applyFill="1" applyBorder="1" applyAlignment="1">
      <alignment horizontal="left" vertical="center" wrapText="1"/>
    </xf>
    <xf numFmtId="0" fontId="109" fillId="0" borderId="0" xfId="58" applyFont="1" applyFill="1" applyBorder="1" applyAlignment="1">
      <alignment vertical="center" wrapText="1"/>
      <protection/>
    </xf>
    <xf numFmtId="0" fontId="104" fillId="0" borderId="27" xfId="58" applyFont="1" applyFill="1" applyBorder="1" applyAlignment="1">
      <alignment vertical="center"/>
      <protection/>
    </xf>
    <xf numFmtId="0" fontId="109" fillId="0" borderId="27" xfId="58" applyFont="1" applyFill="1" applyBorder="1" applyAlignment="1">
      <alignment vertical="center" wrapText="1"/>
      <protection/>
    </xf>
    <xf numFmtId="0" fontId="104" fillId="0" borderId="0" xfId="58" applyFont="1" applyFill="1" applyBorder="1" applyAlignment="1">
      <alignment vertical="center"/>
      <protection/>
    </xf>
    <xf numFmtId="0" fontId="109" fillId="35" borderId="16" xfId="58" applyFont="1" applyFill="1" applyBorder="1" applyAlignment="1">
      <alignment vertical="center" wrapText="1"/>
      <protection/>
    </xf>
    <xf numFmtId="0" fontId="109" fillId="35" borderId="17" xfId="58" applyFont="1" applyFill="1" applyBorder="1" applyAlignment="1">
      <alignment vertical="center" wrapText="1"/>
      <protection/>
    </xf>
    <xf numFmtId="0" fontId="109" fillId="35" borderId="16" xfId="58" applyFont="1" applyFill="1" applyBorder="1" applyAlignment="1">
      <alignment horizontal="left" vertical="center" wrapText="1" indent="3"/>
      <protection/>
    </xf>
    <xf numFmtId="0" fontId="104" fillId="35" borderId="17" xfId="58" applyFont="1" applyFill="1" applyBorder="1" applyAlignment="1">
      <alignment vertical="center"/>
      <protection/>
    </xf>
    <xf numFmtId="0" fontId="117" fillId="0" borderId="0" xfId="58" applyFont="1" applyFill="1" applyBorder="1" applyAlignment="1">
      <alignment horizontal="left" vertical="center"/>
      <protection/>
    </xf>
    <xf numFmtId="0" fontId="118" fillId="0" borderId="0" xfId="58" applyNumberFormat="1" applyFont="1" applyFill="1" applyBorder="1" applyAlignment="1">
      <alignment vertical="center"/>
      <protection/>
    </xf>
    <xf numFmtId="0" fontId="107" fillId="0" borderId="0" xfId="58" applyNumberFormat="1" applyFont="1" applyFill="1" applyBorder="1" applyAlignment="1">
      <alignment vertical="center"/>
      <protection/>
    </xf>
    <xf numFmtId="164" fontId="107" fillId="0" borderId="0" xfId="42" applyFont="1" applyFill="1" applyAlignment="1">
      <alignment horizontal="left" vertical="center"/>
    </xf>
    <xf numFmtId="0" fontId="107" fillId="0" borderId="0" xfId="58" applyFont="1" applyFill="1" applyBorder="1" applyAlignment="1">
      <alignment vertical="center"/>
      <protection/>
    </xf>
    <xf numFmtId="166" fontId="107" fillId="0" borderId="0" xfId="42" applyNumberFormat="1" applyFont="1" applyFill="1" applyAlignment="1">
      <alignment horizontal="left" vertical="center"/>
    </xf>
    <xf numFmtId="0" fontId="107" fillId="0" borderId="0" xfId="58" applyNumberFormat="1" applyFont="1" applyFill="1" applyAlignment="1">
      <alignment horizontal="left" vertical="center"/>
      <protection/>
    </xf>
    <xf numFmtId="0" fontId="107" fillId="36" borderId="23" xfId="58" applyNumberFormat="1" applyFont="1" applyFill="1" applyBorder="1" applyAlignment="1">
      <alignment vertical="center"/>
      <protection/>
    </xf>
    <xf numFmtId="0" fontId="107" fillId="34" borderId="24" xfId="58" applyFont="1" applyFill="1" applyBorder="1" applyAlignment="1">
      <alignment vertical="center"/>
      <protection/>
    </xf>
    <xf numFmtId="0" fontId="107" fillId="36" borderId="25" xfId="58" applyNumberFormat="1" applyFont="1" applyFill="1" applyBorder="1" applyAlignment="1">
      <alignment vertical="center"/>
      <protection/>
    </xf>
    <xf numFmtId="0" fontId="119" fillId="34" borderId="0" xfId="0" applyFont="1" applyFill="1" applyBorder="1" applyAlignment="1">
      <alignment vertical="center"/>
    </xf>
    <xf numFmtId="0" fontId="103" fillId="0" borderId="0" xfId="0" applyFont="1" applyAlignment="1">
      <alignment/>
    </xf>
    <xf numFmtId="164" fontId="103" fillId="0" borderId="0" xfId="42" applyFont="1" applyAlignment="1">
      <alignment/>
    </xf>
    <xf numFmtId="0" fontId="117" fillId="0" borderId="39" xfId="0" applyFont="1" applyBorder="1" applyAlignment="1">
      <alignment/>
    </xf>
    <xf numFmtId="0" fontId="117" fillId="0" borderId="37" xfId="0" applyFont="1" applyBorder="1" applyAlignment="1">
      <alignment/>
    </xf>
    <xf numFmtId="0" fontId="120" fillId="0" borderId="0" xfId="46" applyFont="1" applyAlignment="1">
      <alignment/>
    </xf>
    <xf numFmtId="0" fontId="117" fillId="27" borderId="27" xfId="0" applyFont="1" applyFill="1" applyBorder="1" applyAlignment="1">
      <alignment vertical="center"/>
    </xf>
    <xf numFmtId="0" fontId="103" fillId="0" borderId="0" xfId="58" applyFont="1" applyFill="1" applyBorder="1" applyAlignment="1">
      <alignment vertical="center"/>
      <protection/>
    </xf>
    <xf numFmtId="0" fontId="120" fillId="0" borderId="0" xfId="46" applyNumberFormat="1" applyFont="1" applyAlignment="1">
      <alignment/>
    </xf>
    <xf numFmtId="0" fontId="107" fillId="34" borderId="0" xfId="58" applyFont="1" applyFill="1" applyBorder="1" applyAlignment="1">
      <alignment horizontal="left" vertical="center" indent="1"/>
      <protection/>
    </xf>
    <xf numFmtId="0" fontId="107" fillId="34" borderId="0" xfId="58" applyFont="1" applyFill="1" applyBorder="1" applyAlignment="1">
      <alignment horizontal="left" vertical="center"/>
      <protection/>
    </xf>
    <xf numFmtId="164" fontId="107" fillId="34" borderId="0" xfId="42" applyFont="1" applyFill="1" applyBorder="1" applyAlignment="1">
      <alignment horizontal="left" vertical="center"/>
    </xf>
    <xf numFmtId="0" fontId="107" fillId="34" borderId="19" xfId="58" applyFont="1" applyFill="1" applyBorder="1" applyAlignment="1">
      <alignment horizontal="left" vertical="center"/>
      <protection/>
    </xf>
    <xf numFmtId="0" fontId="107" fillId="34" borderId="40" xfId="58" applyFont="1" applyFill="1" applyBorder="1" applyAlignment="1">
      <alignment horizontal="left" vertical="center"/>
      <protection/>
    </xf>
    <xf numFmtId="164" fontId="107" fillId="34" borderId="40" xfId="42" applyFont="1" applyFill="1" applyBorder="1" applyAlignment="1">
      <alignment horizontal="left" vertical="center"/>
    </xf>
    <xf numFmtId="0" fontId="112" fillId="0" borderId="0" xfId="58" applyFont="1" applyFill="1" applyAlignment="1">
      <alignment horizontal="left" vertical="center"/>
      <protection/>
    </xf>
    <xf numFmtId="0" fontId="117" fillId="34" borderId="0" xfId="0" applyFont="1" applyFill="1" applyBorder="1" applyAlignment="1">
      <alignment vertical="center"/>
    </xf>
    <xf numFmtId="0" fontId="121" fillId="0" borderId="0" xfId="58" applyFont="1" applyFill="1" applyBorder="1" applyAlignment="1">
      <alignment horizontal="left" vertical="center"/>
      <protection/>
    </xf>
    <xf numFmtId="0" fontId="121" fillId="0" borderId="0" xfId="58" applyFont="1" applyFill="1" applyAlignment="1">
      <alignment horizontal="left" vertical="center"/>
      <protection/>
    </xf>
    <xf numFmtId="0" fontId="121" fillId="0" borderId="0" xfId="58" applyFont="1" applyFill="1" applyBorder="1" applyAlignment="1">
      <alignment vertical="center"/>
      <protection/>
    </xf>
    <xf numFmtId="0" fontId="121" fillId="0" borderId="0" xfId="58" applyFont="1" applyFill="1" applyBorder="1" applyAlignment="1" quotePrefix="1">
      <alignment horizontal="left" vertical="center"/>
      <protection/>
    </xf>
    <xf numFmtId="0" fontId="122" fillId="0" borderId="41" xfId="0" applyFont="1" applyFill="1" applyBorder="1" applyAlignment="1">
      <alignment/>
    </xf>
    <xf numFmtId="0" fontId="122" fillId="0" borderId="42" xfId="0" applyFont="1" applyFill="1" applyBorder="1" applyAlignment="1">
      <alignment/>
    </xf>
    <xf numFmtId="0" fontId="103" fillId="0" borderId="16" xfId="58" applyFont="1" applyFill="1" applyBorder="1" applyAlignment="1">
      <alignment vertical="center"/>
      <protection/>
    </xf>
    <xf numFmtId="0" fontId="8" fillId="0" borderId="17" xfId="53" applyFont="1" applyFill="1" applyBorder="1" applyAlignment="1">
      <alignment horizontal="left" vertical="center" wrapText="1" indent="2"/>
    </xf>
    <xf numFmtId="0" fontId="8" fillId="0" borderId="15" xfId="53" applyFont="1" applyFill="1" applyBorder="1" applyAlignment="1">
      <alignment horizontal="left" vertical="center" wrapText="1" indent="2"/>
    </xf>
    <xf numFmtId="0" fontId="103" fillId="0" borderId="19" xfId="58" applyFont="1" applyFill="1" applyBorder="1" applyAlignment="1">
      <alignment horizontal="left" vertical="center"/>
      <protection/>
    </xf>
    <xf numFmtId="0" fontId="109" fillId="35" borderId="17" xfId="58" applyFont="1" applyFill="1" applyBorder="1" applyAlignment="1">
      <alignment horizontal="left" vertical="center" wrapText="1" indent="3"/>
      <protection/>
    </xf>
    <xf numFmtId="0" fontId="116" fillId="0" borderId="26" xfId="53" applyFont="1" applyFill="1" applyBorder="1" applyAlignment="1" applyProtection="1">
      <alignment horizontal="left" vertical="center" wrapText="1"/>
      <protection locked="0"/>
    </xf>
    <xf numFmtId="0" fontId="109" fillId="0" borderId="27" xfId="58" applyFont="1" applyFill="1" applyBorder="1" applyAlignment="1">
      <alignment vertical="center"/>
      <protection/>
    </xf>
    <xf numFmtId="0" fontId="109" fillId="0" borderId="27" xfId="58" applyFont="1" applyFill="1" applyBorder="1" applyAlignment="1" applyProtection="1">
      <alignment horizontal="left" vertical="center" indent="4"/>
      <protection locked="0"/>
    </xf>
    <xf numFmtId="0" fontId="116" fillId="0" borderId="43" xfId="53" applyFont="1" applyFill="1" applyBorder="1" applyAlignment="1" applyProtection="1">
      <alignment vertical="center"/>
      <protection locked="0"/>
    </xf>
    <xf numFmtId="0" fontId="102" fillId="0" borderId="0" xfId="58" applyFont="1" applyFill="1" applyBorder="1" applyAlignment="1" applyProtection="1">
      <alignment vertical="center"/>
      <protection locked="0"/>
    </xf>
    <xf numFmtId="0" fontId="123" fillId="0" borderId="27" xfId="58" applyFont="1" applyFill="1" applyBorder="1" applyAlignment="1" applyProtection="1">
      <alignment horizontal="left" vertical="center"/>
      <protection locked="0"/>
    </xf>
    <xf numFmtId="0" fontId="124" fillId="0" borderId="27" xfId="58" applyFont="1" applyFill="1" applyBorder="1" applyAlignment="1">
      <alignment horizontal="left" vertical="center"/>
      <protection/>
    </xf>
    <xf numFmtId="0" fontId="123" fillId="0" borderId="27" xfId="58" applyFont="1" applyFill="1" applyBorder="1" applyAlignment="1">
      <alignment horizontal="left" vertical="center"/>
      <protection/>
    </xf>
    <xf numFmtId="0" fontId="125" fillId="0" borderId="27" xfId="58" applyFont="1" applyFill="1" applyBorder="1" applyAlignment="1">
      <alignment horizontal="left" vertical="center"/>
      <protection/>
    </xf>
    <xf numFmtId="0" fontId="124" fillId="0" borderId="0" xfId="58" applyFont="1" applyFill="1" applyBorder="1" applyAlignment="1">
      <alignment horizontal="left" vertical="center"/>
      <protection/>
    </xf>
    <xf numFmtId="0" fontId="123" fillId="0" borderId="0" xfId="58" applyFont="1" applyFill="1" applyBorder="1" applyAlignment="1">
      <alignment horizontal="left" vertical="center"/>
      <protection/>
    </xf>
    <xf numFmtId="0" fontId="125" fillId="0" borderId="0" xfId="58" applyFont="1" applyFill="1" applyBorder="1" applyAlignment="1">
      <alignment horizontal="left" vertical="center"/>
      <protection/>
    </xf>
    <xf numFmtId="0" fontId="124" fillId="0" borderId="0" xfId="58" applyFont="1" applyFill="1" applyAlignment="1">
      <alignment horizontal="left" vertical="center"/>
      <protection/>
    </xf>
    <xf numFmtId="164" fontId="103" fillId="0" borderId="0" xfId="42" applyFont="1" applyFill="1" applyAlignment="1">
      <alignment horizontal="left" vertical="center"/>
    </xf>
    <xf numFmtId="0" fontId="103" fillId="0" borderId="0" xfId="58" applyFont="1" applyFill="1" applyAlignment="1">
      <alignment horizontal="left" vertical="center"/>
      <protection/>
    </xf>
    <xf numFmtId="0" fontId="126" fillId="0" borderId="16" xfId="53" applyFont="1" applyFill="1" applyBorder="1" applyAlignment="1">
      <alignment horizontal="left" vertical="center" wrapText="1"/>
    </xf>
    <xf numFmtId="0" fontId="109" fillId="0" borderId="17" xfId="58" applyNumberFormat="1" applyFont="1" applyFill="1" applyBorder="1" applyAlignment="1">
      <alignment vertical="center"/>
      <protection/>
    </xf>
    <xf numFmtId="0" fontId="5" fillId="2" borderId="13" xfId="58" applyFont="1" applyFill="1" applyBorder="1" applyAlignment="1">
      <alignment horizontal="left" vertical="center" wrapText="1"/>
      <protection/>
    </xf>
    <xf numFmtId="0" fontId="107" fillId="0" borderId="0" xfId="58" applyFont="1" applyFill="1" applyBorder="1" applyAlignment="1">
      <alignment horizontal="left" vertical="center"/>
      <protection/>
    </xf>
    <xf numFmtId="0" fontId="105" fillId="34" borderId="0" xfId="53" applyFont="1" applyFill="1" applyAlignment="1">
      <alignment/>
    </xf>
    <xf numFmtId="0" fontId="83" fillId="35" borderId="29" xfId="53" applyFill="1" applyBorder="1" applyAlignment="1">
      <alignment vertical="center"/>
    </xf>
    <xf numFmtId="0" fontId="103" fillId="0" borderId="0" xfId="0" applyFont="1" applyAlignment="1">
      <alignment/>
    </xf>
    <xf numFmtId="166" fontId="103" fillId="0" borderId="0" xfId="42" applyNumberFormat="1" applyFont="1" applyAlignment="1">
      <alignment/>
    </xf>
    <xf numFmtId="164" fontId="109" fillId="35" borderId="16" xfId="42" applyFont="1" applyFill="1" applyBorder="1" applyAlignment="1">
      <alignment vertical="center" wrapText="1"/>
    </xf>
    <xf numFmtId="4" fontId="109" fillId="35" borderId="16" xfId="58" applyNumberFormat="1" applyFont="1" applyFill="1" applyBorder="1" applyAlignment="1">
      <alignment vertical="center" wrapText="1"/>
      <protection/>
    </xf>
    <xf numFmtId="0" fontId="103" fillId="2" borderId="16" xfId="58" applyFont="1" applyFill="1" applyBorder="1" applyAlignment="1">
      <alignment horizontal="left" vertical="center" wrapText="1"/>
      <protection/>
    </xf>
    <xf numFmtId="164" fontId="109" fillId="35" borderId="0" xfId="42" applyNumberFormat="1" applyFont="1" applyFill="1" applyBorder="1" applyAlignment="1">
      <alignment vertical="center"/>
    </xf>
    <xf numFmtId="0" fontId="117" fillId="27" borderId="0" xfId="0" applyFont="1" applyFill="1" applyBorder="1" applyAlignment="1">
      <alignment vertical="center"/>
    </xf>
    <xf numFmtId="0" fontId="103" fillId="2" borderId="16" xfId="58" applyFont="1" applyFill="1" applyBorder="1" applyAlignment="1">
      <alignment horizontal="left" vertical="center"/>
      <protection/>
    </xf>
    <xf numFmtId="164" fontId="109" fillId="35" borderId="17" xfId="42" applyFont="1" applyFill="1" applyBorder="1" applyAlignment="1">
      <alignment vertical="center" wrapText="1"/>
    </xf>
    <xf numFmtId="0" fontId="103" fillId="0" borderId="0" xfId="58" applyFont="1" applyFill="1" applyAlignment="1">
      <alignment horizontal="left" vertical="center"/>
      <protection/>
    </xf>
    <xf numFmtId="0" fontId="107" fillId="0" borderId="0" xfId="58" applyFont="1" applyFill="1" applyBorder="1" applyAlignment="1">
      <alignment horizontal="left" vertical="center"/>
      <protection/>
    </xf>
    <xf numFmtId="0" fontId="107" fillId="34" borderId="0" xfId="58" applyFont="1" applyFill="1" applyBorder="1" applyAlignment="1">
      <alignment horizontal="left" vertical="center" indent="1"/>
      <protection/>
    </xf>
    <xf numFmtId="0" fontId="127" fillId="0" borderId="44" xfId="0" applyFont="1" applyBorder="1" applyAlignment="1">
      <alignment vertical="center" wrapText="1"/>
    </xf>
    <xf numFmtId="164" fontId="111" fillId="34" borderId="0" xfId="42" applyFont="1" applyFill="1" applyBorder="1" applyAlignment="1">
      <alignment horizontal="left" vertical="center"/>
    </xf>
    <xf numFmtId="0" fontId="8" fillId="33" borderId="17" xfId="53" applyFont="1" applyFill="1" applyBorder="1" applyAlignment="1">
      <alignment horizontal="left" vertical="center" wrapText="1" indent="3"/>
    </xf>
    <xf numFmtId="3" fontId="109" fillId="35" borderId="16" xfId="58" applyNumberFormat="1" applyFont="1" applyFill="1" applyBorder="1" applyAlignment="1">
      <alignment vertical="center" wrapText="1"/>
      <protection/>
    </xf>
    <xf numFmtId="3" fontId="109" fillId="35" borderId="17" xfId="58" applyNumberFormat="1" applyFont="1" applyFill="1" applyBorder="1" applyAlignment="1">
      <alignment vertical="center" wrapText="1"/>
      <protection/>
    </xf>
    <xf numFmtId="0" fontId="9" fillId="0" borderId="0" xfId="58" applyFont="1" applyFill="1" applyBorder="1" applyAlignment="1">
      <alignment horizontal="left" vertical="center"/>
      <protection/>
    </xf>
    <xf numFmtId="0" fontId="8" fillId="0" borderId="17" xfId="58" applyFont="1" applyFill="1" applyBorder="1" applyAlignment="1">
      <alignment vertical="center" wrapText="1"/>
      <protection/>
    </xf>
    <xf numFmtId="0" fontId="9" fillId="2" borderId="17" xfId="58" applyFont="1" applyFill="1" applyBorder="1" applyAlignment="1">
      <alignment horizontal="left" vertical="center"/>
      <protection/>
    </xf>
    <xf numFmtId="0" fontId="9" fillId="0" borderId="0" xfId="58" applyFont="1" applyFill="1" applyAlignment="1">
      <alignment horizontal="left" vertical="center"/>
      <protection/>
    </xf>
    <xf numFmtId="0" fontId="83" fillId="35" borderId="24" xfId="53" applyFill="1" applyBorder="1" applyAlignment="1">
      <alignment vertical="center" wrapText="1"/>
    </xf>
    <xf numFmtId="0" fontId="110" fillId="2" borderId="0" xfId="58" applyFont="1" applyFill="1" applyBorder="1" applyAlignment="1">
      <alignment vertical="center" wrapText="1"/>
      <protection/>
    </xf>
    <xf numFmtId="0" fontId="8" fillId="33" borderId="16" xfId="53" applyFont="1" applyFill="1" applyBorder="1" applyAlignment="1">
      <alignment horizontal="left" vertical="center" wrapText="1" indent="3"/>
    </xf>
    <xf numFmtId="0" fontId="83" fillId="35" borderId="24" xfId="53" applyFill="1" applyBorder="1" applyAlignment="1">
      <alignment vertical="center"/>
    </xf>
    <xf numFmtId="0" fontId="103" fillId="2" borderId="16" xfId="58" applyFont="1" applyFill="1" applyBorder="1" applyAlignment="1">
      <alignment horizontal="left" vertical="center"/>
      <protection/>
    </xf>
    <xf numFmtId="0" fontId="105" fillId="34" borderId="0" xfId="53" applyFont="1" applyFill="1" applyAlignment="1">
      <alignment/>
    </xf>
    <xf numFmtId="0" fontId="103" fillId="0" borderId="0" xfId="58" applyFont="1" applyFill="1" applyAlignment="1">
      <alignment horizontal="left" vertical="center"/>
      <protection/>
    </xf>
    <xf numFmtId="0" fontId="103" fillId="0" borderId="0" xfId="0" applyFont="1" applyAlignment="1">
      <alignment/>
    </xf>
    <xf numFmtId="164" fontId="103" fillId="0" borderId="0" xfId="42" applyFont="1" applyAlignment="1">
      <alignment/>
    </xf>
    <xf numFmtId="0" fontId="103" fillId="0" borderId="0" xfId="0" applyFont="1" applyAlignment="1">
      <alignment wrapText="1"/>
    </xf>
    <xf numFmtId="0" fontId="107" fillId="0" borderId="0" xfId="58" applyFont="1" applyFill="1" applyBorder="1" applyAlignment="1">
      <alignment horizontal="left" vertical="center"/>
      <protection/>
    </xf>
    <xf numFmtId="0" fontId="103" fillId="0" borderId="0" xfId="58" applyFont="1" applyFill="1" applyAlignment="1">
      <alignment horizontal="left" vertical="center"/>
      <protection/>
    </xf>
    <xf numFmtId="0" fontId="103" fillId="33" borderId="0" xfId="58" applyFont="1" applyFill="1" applyAlignment="1">
      <alignment horizontal="left" vertical="center"/>
      <protection/>
    </xf>
    <xf numFmtId="0" fontId="103" fillId="0" borderId="27" xfId="58" applyFont="1" applyFill="1" applyBorder="1" applyAlignment="1">
      <alignment horizontal="left" vertical="center"/>
      <protection/>
    </xf>
    <xf numFmtId="0" fontId="103" fillId="37" borderId="37" xfId="58" applyFont="1" applyFill="1" applyBorder="1" applyAlignment="1">
      <alignment horizontal="left" vertical="center"/>
      <protection/>
    </xf>
    <xf numFmtId="0" fontId="103" fillId="0" borderId="36" xfId="58" applyFont="1" applyFill="1" applyBorder="1" applyAlignment="1">
      <alignment horizontal="left" vertical="center"/>
      <protection/>
    </xf>
    <xf numFmtId="0" fontId="103" fillId="0" borderId="37" xfId="58" applyFont="1" applyFill="1" applyBorder="1" applyAlignment="1">
      <alignment horizontal="left" vertical="center"/>
      <protection/>
    </xf>
    <xf numFmtId="0" fontId="103" fillId="0" borderId="0" xfId="58" applyFont="1" applyFill="1" applyBorder="1" applyAlignment="1">
      <alignment horizontal="left" vertical="center"/>
      <protection/>
    </xf>
    <xf numFmtId="0" fontId="103" fillId="2" borderId="16" xfId="58" applyFont="1" applyFill="1" applyBorder="1" applyAlignment="1">
      <alignment horizontal="left" vertical="center" wrapText="1"/>
      <protection/>
    </xf>
    <xf numFmtId="0" fontId="103" fillId="2" borderId="17" xfId="58" applyFont="1" applyFill="1" applyBorder="1" applyAlignment="1">
      <alignment horizontal="left" vertical="center"/>
      <protection/>
    </xf>
    <xf numFmtId="0" fontId="8" fillId="0" borderId="12" xfId="58" applyFont="1" applyFill="1" applyBorder="1" applyAlignment="1" applyProtection="1">
      <alignment horizontal="left" vertical="center" indent="4"/>
      <protection locked="0"/>
    </xf>
    <xf numFmtId="0" fontId="128" fillId="2" borderId="16" xfId="58" applyFont="1" applyFill="1" applyBorder="1" applyAlignment="1">
      <alignment horizontal="left" vertical="center"/>
      <protection/>
    </xf>
    <xf numFmtId="0" fontId="83" fillId="35" borderId="16" xfId="53" applyFill="1" applyBorder="1" applyAlignment="1">
      <alignment vertical="center" wrapText="1"/>
    </xf>
    <xf numFmtId="0" fontId="8" fillId="0" borderId="21" xfId="58" applyFont="1" applyFill="1" applyBorder="1" applyAlignment="1">
      <alignment horizontal="left" vertical="center" indent="1"/>
      <protection/>
    </xf>
    <xf numFmtId="0" fontId="9" fillId="2" borderId="16" xfId="58" applyFont="1" applyFill="1" applyBorder="1" applyAlignment="1">
      <alignment horizontal="left" vertical="center" wrapText="1"/>
      <protection/>
    </xf>
    <xf numFmtId="0" fontId="8" fillId="0" borderId="16" xfId="58" applyFont="1" applyFill="1" applyBorder="1" applyAlignment="1">
      <alignment horizontal="left" vertical="center" indent="3"/>
      <protection/>
    </xf>
    <xf numFmtId="0" fontId="103" fillId="2" borderId="16" xfId="58" applyFont="1" applyFill="1" applyBorder="1" applyAlignment="1">
      <alignment horizontal="left" vertical="top" wrapText="1"/>
      <protection/>
    </xf>
    <xf numFmtId="0" fontId="109" fillId="35" borderId="0" xfId="58" applyFont="1" applyFill="1" applyBorder="1" applyAlignment="1">
      <alignment horizontal="right" vertical="center"/>
      <protection/>
    </xf>
    <xf numFmtId="0" fontId="100" fillId="0" borderId="0" xfId="0" applyFont="1" applyAlignment="1">
      <alignment/>
    </xf>
    <xf numFmtId="0" fontId="8" fillId="0" borderId="16" xfId="58" applyFont="1" applyFill="1" applyBorder="1" applyAlignment="1">
      <alignment horizontal="left" vertical="center" wrapText="1" indent="3"/>
      <protection/>
    </xf>
    <xf numFmtId="0" fontId="8" fillId="0" borderId="17" xfId="58" applyFont="1" applyFill="1" applyBorder="1" applyAlignment="1">
      <alignment horizontal="left" vertical="center" wrapText="1" indent="3"/>
      <protection/>
    </xf>
    <xf numFmtId="0" fontId="8" fillId="0" borderId="16" xfId="58" applyFont="1" applyFill="1" applyBorder="1" applyAlignment="1">
      <alignment horizontal="left" vertical="center" indent="1"/>
      <protection/>
    </xf>
    <xf numFmtId="0" fontId="8" fillId="0" borderId="17" xfId="58" applyFont="1" applyFill="1" applyBorder="1" applyAlignment="1">
      <alignment horizontal="left" vertical="center" indent="1"/>
      <protection/>
    </xf>
    <xf numFmtId="0" fontId="8" fillId="0" borderId="0" xfId="58" applyFont="1" applyFill="1" applyBorder="1" applyAlignment="1">
      <alignment horizontal="left" vertical="center" wrapText="1" indent="3"/>
      <protection/>
    </xf>
    <xf numFmtId="0" fontId="8" fillId="0" borderId="16" xfId="58" applyFont="1" applyFill="1" applyBorder="1" applyAlignment="1">
      <alignment horizontal="left" vertical="center" wrapText="1" indent="1"/>
      <protection/>
    </xf>
    <xf numFmtId="0" fontId="109" fillId="35" borderId="0" xfId="58" applyFont="1" applyFill="1" applyAlignment="1">
      <alignment vertical="center"/>
      <protection/>
    </xf>
    <xf numFmtId="164" fontId="103" fillId="0" borderId="0" xfId="58" applyNumberFormat="1" applyFont="1" applyFill="1" applyAlignment="1">
      <alignment horizontal="left" vertical="center"/>
      <protection/>
    </xf>
    <xf numFmtId="43" fontId="103" fillId="0" borderId="0" xfId="58" applyNumberFormat="1" applyFont="1" applyFill="1" applyAlignment="1">
      <alignment horizontal="left" vertical="center"/>
      <protection/>
    </xf>
    <xf numFmtId="164" fontId="24" fillId="33" borderId="45" xfId="42" applyFont="1" applyFill="1" applyBorder="1" applyAlignment="1">
      <alignment horizontal="right" vertical="center"/>
    </xf>
    <xf numFmtId="4" fontId="24" fillId="33" borderId="46" xfId="0" applyNumberFormat="1" applyFont="1" applyFill="1" applyBorder="1" applyAlignment="1">
      <alignment horizontal="right" vertical="center"/>
    </xf>
    <xf numFmtId="0" fontId="129" fillId="0" borderId="39" xfId="0" applyFont="1" applyBorder="1" applyAlignment="1">
      <alignment/>
    </xf>
    <xf numFmtId="43" fontId="103" fillId="0" borderId="0" xfId="0" applyNumberFormat="1" applyFont="1" applyAlignment="1">
      <alignment/>
    </xf>
    <xf numFmtId="0" fontId="117" fillId="0" borderId="0" xfId="0" applyFont="1" applyBorder="1" applyAlignment="1">
      <alignment/>
    </xf>
    <xf numFmtId="164" fontId="117" fillId="0" borderId="0" xfId="42" applyFont="1" applyBorder="1" applyAlignment="1">
      <alignment/>
    </xf>
    <xf numFmtId="0" fontId="117" fillId="0" borderId="0" xfId="0" applyFont="1" applyAlignment="1">
      <alignment/>
    </xf>
    <xf numFmtId="0" fontId="103" fillId="0" borderId="0" xfId="58" applyFont="1" applyFill="1" applyAlignment="1">
      <alignment horizontal="left" vertical="center"/>
      <protection/>
    </xf>
    <xf numFmtId="14" fontId="103" fillId="35" borderId="0" xfId="58" applyNumberFormat="1" applyFont="1" applyFill="1" applyBorder="1" applyAlignment="1">
      <alignment horizontal="right" vertical="center"/>
      <protection/>
    </xf>
    <xf numFmtId="0" fontId="83" fillId="35" borderId="27" xfId="53" applyFill="1" applyBorder="1" applyAlignment="1">
      <alignment vertical="center" wrapText="1"/>
    </xf>
    <xf numFmtId="4" fontId="109" fillId="0" borderId="16" xfId="58" applyNumberFormat="1" applyFont="1" applyFill="1" applyBorder="1" applyAlignment="1">
      <alignment vertical="center" wrapText="1"/>
      <protection/>
    </xf>
    <xf numFmtId="4" fontId="109" fillId="0" borderId="17" xfId="58" applyNumberFormat="1" applyFont="1" applyFill="1" applyBorder="1" applyAlignment="1">
      <alignment vertical="center" wrapText="1"/>
      <protection/>
    </xf>
    <xf numFmtId="164" fontId="109" fillId="0" borderId="16" xfId="42" applyFont="1" applyFill="1" applyBorder="1" applyAlignment="1">
      <alignment vertical="center" wrapText="1"/>
    </xf>
    <xf numFmtId="0" fontId="109" fillId="0" borderId="17" xfId="58" applyFont="1" applyFill="1" applyBorder="1" applyAlignment="1">
      <alignment vertical="center" wrapText="1"/>
      <protection/>
    </xf>
    <xf numFmtId="0" fontId="103" fillId="0" borderId="0" xfId="58" applyFont="1" applyFill="1" applyAlignment="1">
      <alignment horizontal="left" vertical="center"/>
      <protection/>
    </xf>
    <xf numFmtId="0" fontId="103" fillId="0" borderId="0" xfId="0" applyFont="1" applyAlignment="1">
      <alignment/>
    </xf>
    <xf numFmtId="0" fontId="107" fillId="0" borderId="0" xfId="58" applyFont="1" applyFill="1" applyAlignment="1">
      <alignment horizontal="left" vertical="center"/>
      <protection/>
    </xf>
    <xf numFmtId="0" fontId="103" fillId="0" borderId="0" xfId="0" applyFont="1" applyAlignment="1">
      <alignment horizontal="center"/>
    </xf>
    <xf numFmtId="0" fontId="0" fillId="0" borderId="0" xfId="0" applyFont="1" applyAlignment="1">
      <alignment/>
    </xf>
    <xf numFmtId="0" fontId="0" fillId="0" borderId="0" xfId="0" applyNumberFormat="1" applyFont="1" applyAlignment="1">
      <alignment/>
    </xf>
    <xf numFmtId="164" fontId="107" fillId="34" borderId="19" xfId="42" applyFont="1" applyFill="1" applyBorder="1" applyAlignment="1">
      <alignment horizontal="left" vertical="center"/>
    </xf>
    <xf numFmtId="0" fontId="103" fillId="0" borderId="0" xfId="0" applyFont="1" applyAlignment="1">
      <alignment vertical="center"/>
    </xf>
    <xf numFmtId="0" fontId="103" fillId="0" borderId="0" xfId="0" applyFont="1" applyAlignment="1">
      <alignment horizontal="center" vertical="center"/>
    </xf>
    <xf numFmtId="166" fontId="117" fillId="0" borderId="47" xfId="42" applyNumberFormat="1" applyFont="1" applyBorder="1" applyAlignment="1">
      <alignment/>
    </xf>
    <xf numFmtId="166" fontId="117" fillId="0" borderId="0" xfId="42" applyNumberFormat="1" applyFont="1" applyBorder="1" applyAlignment="1">
      <alignment/>
    </xf>
    <xf numFmtId="166" fontId="107" fillId="0" borderId="0" xfId="42" applyNumberFormat="1" applyFont="1" applyFill="1" applyAlignment="1">
      <alignment horizontal="left" vertical="center"/>
    </xf>
    <xf numFmtId="0" fontId="108" fillId="0" borderId="0" xfId="58" applyFont="1" applyFill="1" applyBorder="1" applyAlignment="1">
      <alignment horizontal="left" vertical="center" wrapText="1"/>
      <protection/>
    </xf>
    <xf numFmtId="0" fontId="130" fillId="34" borderId="0" xfId="53" applyFont="1" applyFill="1" applyBorder="1" applyAlignment="1">
      <alignment vertical="center"/>
    </xf>
    <xf numFmtId="0" fontId="116" fillId="34" borderId="48" xfId="53" applyFont="1" applyFill="1" applyBorder="1" applyAlignment="1">
      <alignment horizontal="center" vertical="center"/>
    </xf>
    <xf numFmtId="0" fontId="105" fillId="34" borderId="0" xfId="53" applyFont="1" applyFill="1" applyBorder="1" applyAlignment="1">
      <alignment vertical="center" wrapText="1"/>
    </xf>
    <xf numFmtId="0" fontId="109" fillId="34" borderId="0" xfId="58" applyFont="1" applyFill="1" applyBorder="1" applyAlignment="1">
      <alignment horizontal="left" vertical="center" wrapText="1" indent="2"/>
      <protection/>
    </xf>
    <xf numFmtId="0" fontId="116" fillId="34" borderId="49" xfId="53" applyFont="1" applyFill="1" applyBorder="1" applyAlignment="1">
      <alignment horizontal="center" vertical="center"/>
    </xf>
    <xf numFmtId="0" fontId="116" fillId="34" borderId="50" xfId="53" applyFont="1" applyFill="1" applyBorder="1" applyAlignment="1">
      <alignment horizontal="center" vertical="center"/>
    </xf>
    <xf numFmtId="0" fontId="116" fillId="34" borderId="51" xfId="53" applyFont="1" applyFill="1" applyBorder="1" applyAlignment="1">
      <alignment horizontal="center" vertical="center"/>
    </xf>
    <xf numFmtId="0" fontId="9" fillId="34" borderId="0" xfId="53" applyFont="1" applyFill="1" applyBorder="1" applyAlignment="1">
      <alignment vertical="center"/>
    </xf>
    <xf numFmtId="0" fontId="105" fillId="34" borderId="0" xfId="53" applyFont="1" applyFill="1" applyAlignment="1">
      <alignment/>
    </xf>
    <xf numFmtId="0" fontId="104" fillId="0" borderId="52" xfId="58" applyFont="1" applyFill="1" applyBorder="1" applyAlignment="1">
      <alignment vertical="center"/>
      <protection/>
    </xf>
    <xf numFmtId="0" fontId="104" fillId="0" borderId="53" xfId="58" applyFont="1" applyFill="1" applyBorder="1" applyAlignment="1">
      <alignment vertical="center"/>
      <protection/>
    </xf>
    <xf numFmtId="0" fontId="104" fillId="34" borderId="0" xfId="58" applyFont="1" applyFill="1" applyBorder="1" applyAlignment="1">
      <alignment horizontal="left" vertical="center"/>
      <protection/>
    </xf>
    <xf numFmtId="0" fontId="131" fillId="34" borderId="0" xfId="58" applyFont="1" applyFill="1" applyAlignment="1">
      <alignment horizontal="left" vertical="center"/>
      <protection/>
    </xf>
    <xf numFmtId="0" fontId="8" fillId="34" borderId="0" xfId="58" applyFont="1" applyFill="1" applyBorder="1" applyAlignment="1">
      <alignment horizontal="left" vertical="center" wrapText="1" indent="3"/>
      <protection/>
    </xf>
    <xf numFmtId="0" fontId="107" fillId="34" borderId="0" xfId="58" applyFont="1" applyFill="1" applyBorder="1" applyAlignment="1">
      <alignment horizontal="left" vertical="center" wrapText="1" indent="3"/>
      <protection/>
    </xf>
    <xf numFmtId="0" fontId="108" fillId="0" borderId="14" xfId="58" applyFont="1" applyFill="1" applyBorder="1" applyAlignment="1">
      <alignment horizontal="left" vertical="center"/>
      <protection/>
    </xf>
    <xf numFmtId="0" fontId="132" fillId="0" borderId="0" xfId="0" applyFont="1" applyFill="1" applyBorder="1" applyAlignment="1">
      <alignment vertical="center"/>
    </xf>
    <xf numFmtId="0" fontId="108" fillId="0" borderId="0" xfId="58" applyFont="1" applyFill="1" applyBorder="1" applyAlignment="1">
      <alignment horizontal="left" vertical="center"/>
      <protection/>
    </xf>
    <xf numFmtId="0" fontId="133" fillId="0" borderId="0" xfId="53" applyFont="1" applyFill="1" applyBorder="1" applyAlignment="1">
      <alignment horizontal="center" vertical="center"/>
    </xf>
    <xf numFmtId="0" fontId="104" fillId="0" borderId="54" xfId="58" applyFont="1" applyFill="1" applyBorder="1" applyAlignment="1">
      <alignment vertical="center"/>
      <protection/>
    </xf>
    <xf numFmtId="0" fontId="115" fillId="34" borderId="0" xfId="53" applyFont="1" applyFill="1" applyAlignment="1">
      <alignment/>
    </xf>
    <xf numFmtId="0" fontId="107" fillId="34" borderId="0" xfId="58" applyFont="1" applyFill="1" applyBorder="1" applyAlignment="1">
      <alignment vertical="center" wrapText="1"/>
      <protection/>
    </xf>
    <xf numFmtId="0" fontId="116" fillId="34" borderId="55" xfId="53" applyFont="1" applyFill="1" applyBorder="1" applyAlignment="1">
      <alignment horizontal="center" vertical="center"/>
    </xf>
    <xf numFmtId="0" fontId="116" fillId="34" borderId="56" xfId="53" applyFont="1" applyFill="1" applyBorder="1" applyAlignment="1">
      <alignment horizontal="center" vertical="center"/>
    </xf>
    <xf numFmtId="0" fontId="116" fillId="34" borderId="57" xfId="53" applyFont="1" applyFill="1" applyBorder="1" applyAlignment="1">
      <alignment horizontal="center" vertical="center"/>
    </xf>
    <xf numFmtId="0" fontId="116" fillId="34" borderId="0" xfId="53" applyFont="1" applyFill="1" applyBorder="1" applyAlignment="1">
      <alignment horizontal="center" vertical="center"/>
    </xf>
    <xf numFmtId="0" fontId="107" fillId="0" borderId="0" xfId="58" applyFont="1" applyFill="1" applyBorder="1" applyAlignment="1">
      <alignment horizontal="left" vertical="center"/>
      <protection/>
    </xf>
    <xf numFmtId="0" fontId="134" fillId="35" borderId="0" xfId="58" applyFont="1" applyFill="1" applyBorder="1" applyAlignment="1">
      <alignment vertical="center"/>
      <protection/>
    </xf>
    <xf numFmtId="0" fontId="103" fillId="0" borderId="0" xfId="58" applyFont="1" applyFill="1" applyAlignment="1">
      <alignment horizontal="left" vertical="center"/>
      <protection/>
    </xf>
    <xf numFmtId="0" fontId="102" fillId="34" borderId="0" xfId="58" applyFont="1" applyFill="1" applyBorder="1" applyAlignment="1">
      <alignment vertical="center"/>
      <protection/>
    </xf>
    <xf numFmtId="0" fontId="135" fillId="34" borderId="0" xfId="58" applyFont="1" applyFill="1" applyBorder="1" applyAlignment="1">
      <alignment horizontal="left" vertical="center"/>
      <protection/>
    </xf>
    <xf numFmtId="0" fontId="118" fillId="38" borderId="18" xfId="58" applyNumberFormat="1" applyFont="1" applyFill="1" applyBorder="1" applyAlignment="1">
      <alignment horizontal="left" vertical="center"/>
      <protection/>
    </xf>
    <xf numFmtId="0" fontId="118" fillId="38" borderId="19" xfId="58" applyNumberFormat="1" applyFont="1" applyFill="1" applyBorder="1" applyAlignment="1">
      <alignment horizontal="left" vertical="center"/>
      <protection/>
    </xf>
    <xf numFmtId="0" fontId="118" fillId="38" borderId="20" xfId="58" applyNumberFormat="1" applyFont="1" applyFill="1" applyBorder="1" applyAlignment="1">
      <alignment horizontal="left" vertical="center"/>
      <protection/>
    </xf>
    <xf numFmtId="0" fontId="115" fillId="0" borderId="0" xfId="53" applyFont="1" applyFill="1" applyBorder="1" applyAlignment="1">
      <alignment horizontal="left" vertical="center" wrapText="1"/>
    </xf>
    <xf numFmtId="0" fontId="115" fillId="34" borderId="12" xfId="53" applyFont="1" applyFill="1" applyBorder="1" applyAlignment="1">
      <alignment horizontal="left" vertical="center" wrapText="1"/>
    </xf>
    <xf numFmtId="0" fontId="131" fillId="34" borderId="0" xfId="0" applyFont="1" applyFill="1" applyAlignment="1">
      <alignment vertical="center" wrapText="1"/>
    </xf>
    <xf numFmtId="0" fontId="107" fillId="34" borderId="0" xfId="0" applyFont="1" applyFill="1" applyAlignment="1">
      <alignment horizontal="left" vertical="center" wrapText="1"/>
    </xf>
    <xf numFmtId="0" fontId="119" fillId="34" borderId="0" xfId="0" applyFont="1" applyFill="1" applyBorder="1" applyAlignment="1">
      <alignment vertical="center"/>
    </xf>
    <xf numFmtId="0" fontId="136" fillId="35" borderId="0" xfId="53" applyFont="1" applyFill="1" applyBorder="1" applyAlignment="1">
      <alignment horizontal="left" vertical="center" wrapText="1"/>
    </xf>
    <xf numFmtId="0" fontId="136" fillId="35" borderId="12" xfId="53" applyFont="1" applyFill="1" applyBorder="1" applyAlignment="1">
      <alignment horizontal="left" vertical="center" wrapText="1"/>
    </xf>
    <xf numFmtId="0" fontId="109" fillId="0" borderId="27" xfId="58" applyFont="1" applyFill="1" applyBorder="1" applyAlignment="1" applyProtection="1">
      <alignment vertical="center"/>
      <protection locked="0"/>
    </xf>
    <xf numFmtId="0" fontId="104" fillId="0" borderId="0" xfId="58" applyFont="1" applyFill="1" applyBorder="1" applyAlignment="1">
      <alignment vertical="center"/>
      <protection/>
    </xf>
    <xf numFmtId="0" fontId="107" fillId="34" borderId="0" xfId="0" applyFont="1" applyFill="1" applyAlignment="1">
      <alignment horizontal="left" vertical="center" wrapText="1" indent="3"/>
    </xf>
    <xf numFmtId="0" fontId="8" fillId="34" borderId="0" xfId="58" applyFont="1" applyFill="1" applyAlignment="1">
      <alignment horizontal="left" vertical="center" wrapText="1" indent="3"/>
      <protection/>
    </xf>
    <xf numFmtId="0" fontId="8" fillId="34" borderId="0" xfId="0" applyFont="1" applyFill="1" applyAlignment="1">
      <alignment horizontal="left" vertical="center" wrapText="1" indent="3"/>
    </xf>
    <xf numFmtId="0" fontId="8" fillId="34" borderId="0" xfId="0" applyFont="1" applyFill="1" applyAlignment="1">
      <alignment horizontal="left" vertical="center" wrapText="1"/>
    </xf>
    <xf numFmtId="0" fontId="8" fillId="34" borderId="0" xfId="0" applyFont="1" applyFill="1" applyAlignment="1">
      <alignment horizontal="left" vertical="top" wrapText="1" indent="3"/>
    </xf>
    <xf numFmtId="0" fontId="137" fillId="34" borderId="0" xfId="0" applyFont="1" applyFill="1" applyAlignment="1">
      <alignment vertical="center" wrapText="1"/>
    </xf>
    <xf numFmtId="0" fontId="107" fillId="34" borderId="0" xfId="0" applyFont="1" applyFill="1" applyAlignment="1">
      <alignment horizontal="left" vertical="center" wrapText="1" indent="2"/>
    </xf>
    <xf numFmtId="0" fontId="100" fillId="0" borderId="0" xfId="0" applyFont="1" applyAlignment="1">
      <alignment/>
    </xf>
    <xf numFmtId="0" fontId="138" fillId="34" borderId="0" xfId="0" applyFont="1" applyFill="1" applyBorder="1" applyAlignment="1">
      <alignment vertical="center"/>
    </xf>
    <xf numFmtId="0" fontId="107" fillId="34" borderId="0" xfId="58" applyFont="1" applyFill="1" applyBorder="1" applyAlignment="1">
      <alignment horizontal="left" vertical="center" indent="1"/>
      <protection/>
    </xf>
    <xf numFmtId="0" fontId="104" fillId="0" borderId="27" xfId="58" applyFont="1" applyFill="1" applyBorder="1" applyAlignment="1">
      <alignment vertical="center"/>
      <protection/>
    </xf>
    <xf numFmtId="0" fontId="109" fillId="35" borderId="58" xfId="58" applyFont="1" applyFill="1" applyBorder="1" applyAlignment="1">
      <alignment vertical="center" wrapText="1"/>
      <protection/>
    </xf>
    <xf numFmtId="0" fontId="103" fillId="0" borderId="58" xfId="58" applyFont="1" applyFill="1" applyBorder="1" applyAlignment="1">
      <alignment horizontal="left" vertical="center"/>
      <protection/>
    </xf>
    <xf numFmtId="0" fontId="84" fillId="35" borderId="58" xfId="54" applyFill="1" applyBorder="1" applyAlignment="1">
      <alignment horizontal="center" vertical="center" wrapText="1"/>
    </xf>
    <xf numFmtId="0" fontId="103" fillId="0" borderId="58" xfId="58" applyFont="1" applyFill="1" applyBorder="1" applyAlignment="1">
      <alignment horizontal="center" vertical="center"/>
      <protection/>
    </xf>
    <xf numFmtId="0" fontId="109" fillId="35" borderId="58" xfId="58" applyFont="1" applyFill="1" applyBorder="1" applyAlignment="1">
      <alignment horizontal="center" vertical="center" wrapText="1"/>
      <protection/>
    </xf>
    <xf numFmtId="0" fontId="84" fillId="35" borderId="58" xfId="54" applyFill="1" applyBorder="1" applyAlignment="1">
      <alignment vertical="center" wrapText="1"/>
    </xf>
    <xf numFmtId="4" fontId="109" fillId="35" borderId="58" xfId="58" applyNumberFormat="1" applyFont="1" applyFill="1" applyBorder="1" applyAlignment="1">
      <alignment vertical="center" wrapText="1"/>
      <protection/>
    </xf>
    <xf numFmtId="0" fontId="103" fillId="2" borderId="59" xfId="58" applyFont="1" applyFill="1" applyBorder="1" applyAlignment="1">
      <alignment vertical="top" wrapText="1"/>
      <protection/>
    </xf>
    <xf numFmtId="0" fontId="84" fillId="2" borderId="59" xfId="54" applyFill="1" applyBorder="1" applyAlignment="1">
      <alignment vertical="top" wrapText="1"/>
    </xf>
    <xf numFmtId="0" fontId="9" fillId="0" borderId="0" xfId="58" applyFont="1" applyFill="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3">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bottom style="medium">
          <color rgb="FF188FBB"/>
        </bottom>
      </border>
    </dxf>
  </dxfs>
  <tableStyles count="1" defaultTableStyle="EITI Table" defaultPivotStyle="PivotStyleLight16">
    <tableStyle name="EITI Table" pivot="0" count="3">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1733550</xdr:colOff>
      <xdr:row>5</xdr:row>
      <xdr:rowOff>38100</xdr:rowOff>
    </xdr:to>
    <xdr:pic>
      <xdr:nvPicPr>
        <xdr:cNvPr id="1" name="Picture 5"/>
        <xdr:cNvPicPr preferRelativeResize="1">
          <a:picLocks noChangeAspect="1"/>
        </xdr:cNvPicPr>
      </xdr:nvPicPr>
      <xdr:blipFill>
        <a:blip r:embed="rId1"/>
        <a:srcRect l="7247" t="7983" b="5882"/>
        <a:stretch>
          <a:fillRect/>
        </a:stretch>
      </xdr:blipFill>
      <xdr:spPr>
        <a:xfrm>
          <a:off x="266700" y="0"/>
          <a:ext cx="1733550" cy="1038225"/>
        </a:xfrm>
        <a:prstGeom prst="rect">
          <a:avLst/>
        </a:prstGeom>
        <a:noFill/>
        <a:ln w="9525" cmpd="sng">
          <a:noFill/>
        </a:ln>
      </xdr:spPr>
    </xdr:pic>
    <xdr:clientData/>
  </xdr:twoCellAnchor>
  <xdr:twoCellAnchor>
    <xdr:from>
      <xdr:col>1</xdr:col>
      <xdr:colOff>0</xdr:colOff>
      <xdr:row>6</xdr:row>
      <xdr:rowOff>0</xdr:rowOff>
    </xdr:from>
    <xdr:to>
      <xdr:col>7</xdr:col>
      <xdr:colOff>0</xdr:colOff>
      <xdr:row>7</xdr:row>
      <xdr:rowOff>0</xdr:rowOff>
    </xdr:to>
    <xdr:grpSp>
      <xdr:nvGrpSpPr>
        <xdr:cNvPr id="2" name="Group 6"/>
        <xdr:cNvGrpSpPr>
          <a:grpSpLocks/>
        </xdr:cNvGrpSpPr>
      </xdr:nvGrpSpPr>
      <xdr:grpSpPr>
        <a:xfrm>
          <a:off x="266700" y="1047750"/>
          <a:ext cx="12601575" cy="47625"/>
          <a:chOff x="1134" y="1904"/>
          <a:chExt cx="9546" cy="181"/>
        </a:xfrm>
        <a:solidFill>
          <a:srgbClr val="FFFFFF"/>
        </a:solidFill>
      </xdr:grpSpPr>
      <xdr:sp>
        <xdr:nvSpPr>
          <xdr:cNvPr id="3" name="Rectangle 8"/>
          <xdr:cNvSpPr>
            <a:spLocks/>
          </xdr:cNvSpPr>
        </xdr:nvSpPr>
        <xdr:spPr>
          <a:xfrm>
            <a:off x="1134" y="1904"/>
            <a:ext cx="322" cy="181"/>
          </a:xfrm>
          <a:prstGeom prst="rect">
            <a:avLst/>
          </a:prstGeom>
          <a:solidFill>
            <a:srgbClr val="31AED6"/>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9"/>
          <xdr:cNvSpPr>
            <a:spLocks/>
          </xdr:cNvSpPr>
        </xdr:nvSpPr>
        <xdr:spPr>
          <a:xfrm>
            <a:off x="1564" y="1904"/>
            <a:ext cx="122" cy="181"/>
          </a:xfrm>
          <a:prstGeom prst="rect">
            <a:avLst/>
          </a:prstGeom>
          <a:solidFill>
            <a:srgbClr val="31AED6"/>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 name="Rectangle 13"/>
          <xdr:cNvSpPr>
            <a:spLocks/>
          </xdr:cNvSpPr>
        </xdr:nvSpPr>
        <xdr:spPr>
          <a:xfrm>
            <a:off x="1683" y="1904"/>
            <a:ext cx="212" cy="181"/>
          </a:xfrm>
          <a:prstGeom prst="rect">
            <a:avLst/>
          </a:prstGeom>
          <a:solidFill>
            <a:srgbClr val="184065"/>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7"/>
          <xdr:cNvSpPr>
            <a:spLocks/>
          </xdr:cNvSpPr>
        </xdr:nvSpPr>
        <xdr:spPr>
          <a:xfrm>
            <a:off x="1449" y="1904"/>
            <a:ext cx="122" cy="181"/>
          </a:xfrm>
          <a:prstGeom prst="rect">
            <a:avLst/>
          </a:prstGeom>
          <a:solidFill>
            <a:srgbClr val="184065"/>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Rectangle 14"/>
          <xdr:cNvSpPr>
            <a:spLocks/>
          </xdr:cNvSpPr>
        </xdr:nvSpPr>
        <xdr:spPr>
          <a:xfrm>
            <a:off x="2005" y="1904"/>
            <a:ext cx="220" cy="181"/>
          </a:xfrm>
          <a:prstGeom prst="rect">
            <a:avLst/>
          </a:prstGeom>
          <a:solidFill>
            <a:srgbClr val="184065"/>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Rectangle 15"/>
          <xdr:cNvSpPr>
            <a:spLocks/>
          </xdr:cNvSpPr>
        </xdr:nvSpPr>
        <xdr:spPr>
          <a:xfrm>
            <a:off x="1797" y="1904"/>
            <a:ext cx="310" cy="181"/>
          </a:xfrm>
          <a:prstGeom prst="rect">
            <a:avLst/>
          </a:prstGeom>
          <a:solidFill>
            <a:srgbClr val="31AED6"/>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Rectangle 16"/>
          <xdr:cNvSpPr>
            <a:spLocks/>
          </xdr:cNvSpPr>
        </xdr:nvSpPr>
        <xdr:spPr>
          <a:xfrm>
            <a:off x="2332" y="1904"/>
            <a:ext cx="8348" cy="181"/>
          </a:xfrm>
          <a:prstGeom prst="rect">
            <a:avLst/>
          </a:prstGeom>
          <a:solidFill>
            <a:srgbClr val="184065"/>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Rectangle 17"/>
          <xdr:cNvSpPr>
            <a:spLocks/>
          </xdr:cNvSpPr>
        </xdr:nvSpPr>
        <xdr:spPr>
          <a:xfrm>
            <a:off x="2227" y="1909"/>
            <a:ext cx="107" cy="176"/>
          </a:xfrm>
          <a:prstGeom prst="rect">
            <a:avLst/>
          </a:prstGeom>
          <a:solidFill>
            <a:srgbClr val="31AED6"/>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180975</xdr:rowOff>
    </xdr:from>
    <xdr:to>
      <xdr:col>14</xdr:col>
      <xdr:colOff>0</xdr:colOff>
      <xdr:row>6</xdr:row>
      <xdr:rowOff>0</xdr:rowOff>
    </xdr:to>
    <xdr:grpSp>
      <xdr:nvGrpSpPr>
        <xdr:cNvPr id="1" name="Group 4"/>
        <xdr:cNvGrpSpPr>
          <a:grpSpLocks/>
        </xdr:cNvGrpSpPr>
      </xdr:nvGrpSpPr>
      <xdr:grpSpPr>
        <a:xfrm>
          <a:off x="180975" y="0"/>
          <a:ext cx="19659600" cy="0"/>
          <a:chOff x="1133" y="1230"/>
          <a:chExt cx="8460" cy="208"/>
        </a:xfrm>
        <a:solidFill>
          <a:srgbClr val="FFFFFF"/>
        </a:solidFill>
      </xdr:grpSpPr>
      <xdr:sp>
        <xdr:nvSpPr>
          <xdr:cNvPr id="2" name="Rektangel 2"/>
          <xdr:cNvSpPr>
            <a:spLocks/>
          </xdr:cNvSpPr>
        </xdr:nvSpPr>
        <xdr:spPr>
          <a:xfrm>
            <a:off x="1133" y="1230"/>
            <a:ext cx="8460" cy="208"/>
          </a:xfrm>
          <a:prstGeom prst="rect">
            <a:avLst/>
          </a:prstGeom>
          <a:solidFill>
            <a:srgbClr val="0076A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Rektangel 3"/>
          <xdr:cNvSpPr>
            <a:spLocks/>
          </xdr:cNvSpPr>
        </xdr:nvSpPr>
        <xdr:spPr>
          <a:xfrm>
            <a:off x="2298" y="1230"/>
            <a:ext cx="751" cy="208"/>
          </a:xfrm>
          <a:prstGeom prst="rect">
            <a:avLst/>
          </a:prstGeom>
          <a:solidFill>
            <a:srgbClr val="56ADD6"/>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12</xdr:col>
      <xdr:colOff>9525</xdr:colOff>
      <xdr:row>29</xdr:row>
      <xdr:rowOff>38100</xdr:rowOff>
    </xdr:from>
    <xdr:to>
      <xdr:col>14</xdr:col>
      <xdr:colOff>0</xdr:colOff>
      <xdr:row>68</xdr:row>
      <xdr:rowOff>114300</xdr:rowOff>
    </xdr:to>
    <xdr:pic>
      <xdr:nvPicPr>
        <xdr:cNvPr id="4" name="Picture 12"/>
        <xdr:cNvPicPr preferRelativeResize="1">
          <a:picLocks noChangeAspect="1"/>
        </xdr:cNvPicPr>
      </xdr:nvPicPr>
      <xdr:blipFill>
        <a:blip r:embed="rId1"/>
        <a:stretch>
          <a:fillRect/>
        </a:stretch>
      </xdr:blipFill>
      <xdr:spPr>
        <a:xfrm>
          <a:off x="13649325" y="4953000"/>
          <a:ext cx="6191250" cy="860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xdr:row>
      <xdr:rowOff>0</xdr:rowOff>
    </xdr:from>
    <xdr:ext cx="304800" cy="304800"/>
    <xdr:sp>
      <xdr:nvSpPr>
        <xdr:cNvPr id="1" name="AutoShape 260"/>
        <xdr:cNvSpPr>
          <a:spLocks noChangeAspect="1"/>
        </xdr:cNvSpPr>
      </xdr:nvSpPr>
      <xdr:spPr>
        <a:xfrm>
          <a:off x="11982450" y="5524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304800" cy="304800"/>
    <xdr:sp>
      <xdr:nvSpPr>
        <xdr:cNvPr id="2" name="AutoShape 261"/>
        <xdr:cNvSpPr>
          <a:spLocks noChangeAspect="1"/>
        </xdr:cNvSpPr>
      </xdr:nvSpPr>
      <xdr:spPr>
        <a:xfrm>
          <a:off x="11982450" y="9144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10</xdr:row>
      <xdr:rowOff>0</xdr:rowOff>
    </xdr:from>
    <xdr:ext cx="304800" cy="304800"/>
    <xdr:sp>
      <xdr:nvSpPr>
        <xdr:cNvPr id="3" name="AutoShape 262"/>
        <xdr:cNvSpPr>
          <a:spLocks noChangeAspect="1"/>
        </xdr:cNvSpPr>
      </xdr:nvSpPr>
      <xdr:spPr>
        <a:xfrm>
          <a:off x="11982450" y="1819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11</xdr:row>
      <xdr:rowOff>0</xdr:rowOff>
    </xdr:from>
    <xdr:ext cx="304800" cy="304800"/>
    <xdr:sp>
      <xdr:nvSpPr>
        <xdr:cNvPr id="4" name="AutoShape 263"/>
        <xdr:cNvSpPr>
          <a:spLocks noChangeAspect="1"/>
        </xdr:cNvSpPr>
      </xdr:nvSpPr>
      <xdr:spPr>
        <a:xfrm>
          <a:off x="11982450" y="20002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14</xdr:row>
      <xdr:rowOff>0</xdr:rowOff>
    </xdr:from>
    <xdr:ext cx="304800" cy="304800"/>
    <xdr:sp>
      <xdr:nvSpPr>
        <xdr:cNvPr id="5" name="AutoShape 264"/>
        <xdr:cNvSpPr>
          <a:spLocks noChangeAspect="1"/>
        </xdr:cNvSpPr>
      </xdr:nvSpPr>
      <xdr:spPr>
        <a:xfrm>
          <a:off x="11982450" y="25431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32</xdr:row>
      <xdr:rowOff>0</xdr:rowOff>
    </xdr:from>
    <xdr:ext cx="304800" cy="304800"/>
    <xdr:sp>
      <xdr:nvSpPr>
        <xdr:cNvPr id="6" name="AutoShape 265"/>
        <xdr:cNvSpPr>
          <a:spLocks noChangeAspect="1"/>
        </xdr:cNvSpPr>
      </xdr:nvSpPr>
      <xdr:spPr>
        <a:xfrm>
          <a:off x="11982450" y="5800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304800" cy="304800"/>
    <xdr:sp>
      <xdr:nvSpPr>
        <xdr:cNvPr id="7" name="AutoShape 266"/>
        <xdr:cNvSpPr>
          <a:spLocks noChangeAspect="1"/>
        </xdr:cNvSpPr>
      </xdr:nvSpPr>
      <xdr:spPr>
        <a:xfrm>
          <a:off x="11982450" y="59817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34</xdr:row>
      <xdr:rowOff>0</xdr:rowOff>
    </xdr:from>
    <xdr:ext cx="304800" cy="304800"/>
    <xdr:sp>
      <xdr:nvSpPr>
        <xdr:cNvPr id="8" name="AutoShape 267"/>
        <xdr:cNvSpPr>
          <a:spLocks noChangeAspect="1"/>
        </xdr:cNvSpPr>
      </xdr:nvSpPr>
      <xdr:spPr>
        <a:xfrm>
          <a:off x="11982450" y="61626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40</xdr:row>
      <xdr:rowOff>0</xdr:rowOff>
    </xdr:from>
    <xdr:ext cx="304800" cy="304800"/>
    <xdr:sp>
      <xdr:nvSpPr>
        <xdr:cNvPr id="9" name="AutoShape 268"/>
        <xdr:cNvSpPr>
          <a:spLocks noChangeAspect="1"/>
        </xdr:cNvSpPr>
      </xdr:nvSpPr>
      <xdr:spPr>
        <a:xfrm>
          <a:off x="11982450" y="724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304800" cy="304800"/>
    <xdr:sp>
      <xdr:nvSpPr>
        <xdr:cNvPr id="10" name="AutoShape 269"/>
        <xdr:cNvSpPr>
          <a:spLocks noChangeAspect="1"/>
        </xdr:cNvSpPr>
      </xdr:nvSpPr>
      <xdr:spPr>
        <a:xfrm>
          <a:off x="11982450" y="96012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304800" cy="304800"/>
    <xdr:sp>
      <xdr:nvSpPr>
        <xdr:cNvPr id="11" name="AutoShape 270"/>
        <xdr:cNvSpPr>
          <a:spLocks noChangeAspect="1"/>
        </xdr:cNvSpPr>
      </xdr:nvSpPr>
      <xdr:spPr>
        <a:xfrm>
          <a:off x="11982450" y="121348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69</xdr:row>
      <xdr:rowOff>0</xdr:rowOff>
    </xdr:from>
    <xdr:ext cx="304800" cy="304800"/>
    <xdr:sp>
      <xdr:nvSpPr>
        <xdr:cNvPr id="12" name="AutoShape 271"/>
        <xdr:cNvSpPr>
          <a:spLocks noChangeAspect="1"/>
        </xdr:cNvSpPr>
      </xdr:nvSpPr>
      <xdr:spPr>
        <a:xfrm>
          <a:off x="11982450" y="124968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79</xdr:row>
      <xdr:rowOff>0</xdr:rowOff>
    </xdr:from>
    <xdr:ext cx="304800" cy="304800"/>
    <xdr:sp>
      <xdr:nvSpPr>
        <xdr:cNvPr id="13" name="AutoShape 272"/>
        <xdr:cNvSpPr>
          <a:spLocks noChangeAspect="1"/>
        </xdr:cNvSpPr>
      </xdr:nvSpPr>
      <xdr:spPr>
        <a:xfrm>
          <a:off x="11982450" y="143065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85</xdr:row>
      <xdr:rowOff>0</xdr:rowOff>
    </xdr:from>
    <xdr:ext cx="304800" cy="304800"/>
    <xdr:sp>
      <xdr:nvSpPr>
        <xdr:cNvPr id="14" name="AutoShape 273"/>
        <xdr:cNvSpPr>
          <a:spLocks noChangeAspect="1"/>
        </xdr:cNvSpPr>
      </xdr:nvSpPr>
      <xdr:spPr>
        <a:xfrm>
          <a:off x="11982450" y="153924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86</xdr:row>
      <xdr:rowOff>0</xdr:rowOff>
    </xdr:from>
    <xdr:ext cx="304800" cy="304800"/>
    <xdr:sp>
      <xdr:nvSpPr>
        <xdr:cNvPr id="15" name="AutoShape 274"/>
        <xdr:cNvSpPr>
          <a:spLocks noChangeAspect="1"/>
        </xdr:cNvSpPr>
      </xdr:nvSpPr>
      <xdr:spPr>
        <a:xfrm>
          <a:off x="11982450" y="155733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97</xdr:row>
      <xdr:rowOff>0</xdr:rowOff>
    </xdr:from>
    <xdr:ext cx="304800" cy="304800"/>
    <xdr:sp>
      <xdr:nvSpPr>
        <xdr:cNvPr id="16" name="AutoShape 275"/>
        <xdr:cNvSpPr>
          <a:spLocks noChangeAspect="1"/>
        </xdr:cNvSpPr>
      </xdr:nvSpPr>
      <xdr:spPr>
        <a:xfrm>
          <a:off x="11982450" y="175641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108</xdr:row>
      <xdr:rowOff>0</xdr:rowOff>
    </xdr:from>
    <xdr:ext cx="304800" cy="304800"/>
    <xdr:sp>
      <xdr:nvSpPr>
        <xdr:cNvPr id="17" name="AutoShape 276"/>
        <xdr:cNvSpPr>
          <a:spLocks noChangeAspect="1"/>
        </xdr:cNvSpPr>
      </xdr:nvSpPr>
      <xdr:spPr>
        <a:xfrm>
          <a:off x="11982450" y="19554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124</xdr:row>
      <xdr:rowOff>0</xdr:rowOff>
    </xdr:from>
    <xdr:ext cx="304800" cy="304800"/>
    <xdr:sp>
      <xdr:nvSpPr>
        <xdr:cNvPr id="18" name="AutoShape 277"/>
        <xdr:cNvSpPr>
          <a:spLocks noChangeAspect="1"/>
        </xdr:cNvSpPr>
      </xdr:nvSpPr>
      <xdr:spPr>
        <a:xfrm>
          <a:off x="11982450" y="224504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r51\AppData\Local\Microsoft\Windows\INetCache\Content.Outlook\KZVV9OYX\2017%20Sierra%20Leone%20Summary%20Data%20Revi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s>
    <sheetDataSet>
      <sheetData sheetId="6">
        <row r="3">
          <cell r="A3" t="str">
            <v>United States of America</v>
          </cell>
          <cell r="B3" t="str">
            <v>US</v>
          </cell>
          <cell r="C3" t="str">
            <v>USA</v>
          </cell>
          <cell r="D3" t="str">
            <v>840</v>
          </cell>
          <cell r="E3" t="str">
            <v>USD</v>
          </cell>
          <cell r="F3">
            <v>840</v>
          </cell>
          <cell r="G3" t="str">
            <v>United States dollar</v>
          </cell>
        </row>
        <row r="4">
          <cell r="A4" t="str">
            <v>Afghanistan</v>
          </cell>
          <cell r="B4" t="str">
            <v>AF</v>
          </cell>
          <cell r="C4" t="str">
            <v>AFG</v>
          </cell>
          <cell r="D4" t="str">
            <v>4</v>
          </cell>
          <cell r="E4" t="str">
            <v>AFN</v>
          </cell>
          <cell r="F4">
            <v>971</v>
          </cell>
          <cell r="G4" t="str">
            <v>Afghan afghani</v>
          </cell>
        </row>
        <row r="5">
          <cell r="A5" t="str">
            <v>Aland Islands</v>
          </cell>
          <cell r="B5" t="str">
            <v>AX</v>
          </cell>
          <cell r="C5" t="str">
            <v>ALA</v>
          </cell>
          <cell r="D5" t="str">
            <v>248</v>
          </cell>
          <cell r="E5" t="str">
            <v>EUR</v>
          </cell>
          <cell r="F5">
            <v>978</v>
          </cell>
          <cell r="G5" t="str">
            <v>Euro</v>
          </cell>
        </row>
        <row r="6">
          <cell r="A6" t="str">
            <v>Albania</v>
          </cell>
          <cell r="B6" t="str">
            <v>AL</v>
          </cell>
          <cell r="C6" t="str">
            <v>ALB</v>
          </cell>
          <cell r="D6" t="str">
            <v>8</v>
          </cell>
          <cell r="E6" t="str">
            <v>ALL</v>
          </cell>
          <cell r="F6">
            <v>8</v>
          </cell>
          <cell r="G6" t="str">
            <v>Albanian lek</v>
          </cell>
        </row>
        <row r="7">
          <cell r="A7" t="str">
            <v>Algeria</v>
          </cell>
          <cell r="B7" t="str">
            <v>DZ</v>
          </cell>
          <cell r="C7" t="str">
            <v>DZA</v>
          </cell>
          <cell r="D7" t="str">
            <v>12</v>
          </cell>
          <cell r="E7" t="str">
            <v>DZD</v>
          </cell>
          <cell r="F7">
            <v>12</v>
          </cell>
          <cell r="G7" t="str">
            <v>Algerian dinar</v>
          </cell>
        </row>
        <row r="8">
          <cell r="A8" t="str">
            <v>American Samoa</v>
          </cell>
          <cell r="B8" t="str">
            <v>AS</v>
          </cell>
          <cell r="C8" t="str">
            <v>ASM</v>
          </cell>
          <cell r="D8" t="str">
            <v>16</v>
          </cell>
          <cell r="E8" t="str">
            <v>USD</v>
          </cell>
          <cell r="F8">
            <v>840</v>
          </cell>
          <cell r="G8" t="str">
            <v>United States dollar</v>
          </cell>
        </row>
        <row r="9">
          <cell r="A9" t="str">
            <v>Andorra</v>
          </cell>
          <cell r="B9" t="str">
            <v>AD</v>
          </cell>
          <cell r="C9" t="str">
            <v>AND</v>
          </cell>
          <cell r="D9" t="str">
            <v>20</v>
          </cell>
          <cell r="E9" t="str">
            <v>EUR</v>
          </cell>
          <cell r="F9">
            <v>978</v>
          </cell>
          <cell r="G9" t="str">
            <v>Euro</v>
          </cell>
        </row>
        <row r="10">
          <cell r="A10" t="str">
            <v>Angola</v>
          </cell>
          <cell r="B10" t="str">
            <v>AO</v>
          </cell>
          <cell r="C10" t="str">
            <v>AGO</v>
          </cell>
          <cell r="D10" t="str">
            <v>24</v>
          </cell>
          <cell r="E10" t="str">
            <v>AOA</v>
          </cell>
          <cell r="F10">
            <v>973</v>
          </cell>
          <cell r="G10" t="str">
            <v>Angolan kwanza</v>
          </cell>
        </row>
        <row r="11">
          <cell r="A11" t="str">
            <v>Anguilla</v>
          </cell>
          <cell r="B11" t="str">
            <v>AI</v>
          </cell>
          <cell r="C11" t="str">
            <v>AIA</v>
          </cell>
          <cell r="D11" t="str">
            <v>660</v>
          </cell>
          <cell r="E11" t="str">
            <v>XCD</v>
          </cell>
          <cell r="F11">
            <v>951</v>
          </cell>
          <cell r="G11" t="str">
            <v>East Caribbean dollar</v>
          </cell>
        </row>
        <row r="12">
          <cell r="A12" t="str">
            <v>Antigua and Barbuda</v>
          </cell>
          <cell r="B12" t="str">
            <v>AG</v>
          </cell>
          <cell r="C12" t="str">
            <v>ATG</v>
          </cell>
          <cell r="D12" t="str">
            <v>28</v>
          </cell>
          <cell r="E12" t="str">
            <v>XCD</v>
          </cell>
          <cell r="F12">
            <v>951</v>
          </cell>
          <cell r="G12" t="str">
            <v>East Caribbean dollar</v>
          </cell>
        </row>
        <row r="13">
          <cell r="A13" t="str">
            <v>Argentina</v>
          </cell>
          <cell r="B13" t="str">
            <v>AR</v>
          </cell>
          <cell r="C13" t="str">
            <v>ARG</v>
          </cell>
          <cell r="D13" t="str">
            <v>32</v>
          </cell>
          <cell r="E13" t="str">
            <v>ARS</v>
          </cell>
          <cell r="F13">
            <v>32</v>
          </cell>
          <cell r="G13" t="str">
            <v>Argentine peso</v>
          </cell>
        </row>
        <row r="14">
          <cell r="A14" t="str">
            <v>Armenia</v>
          </cell>
          <cell r="B14" t="str">
            <v>AM</v>
          </cell>
          <cell r="C14" t="str">
            <v>ARM</v>
          </cell>
          <cell r="D14" t="str">
            <v>51</v>
          </cell>
          <cell r="E14" t="str">
            <v>AMD</v>
          </cell>
          <cell r="F14">
            <v>51</v>
          </cell>
          <cell r="G14" t="str">
            <v>Armenian dram</v>
          </cell>
        </row>
        <row r="15">
          <cell r="A15" t="str">
            <v>Aruba</v>
          </cell>
          <cell r="B15" t="str">
            <v>AW</v>
          </cell>
          <cell r="C15" t="str">
            <v>ABW</v>
          </cell>
          <cell r="D15" t="str">
            <v>533</v>
          </cell>
          <cell r="E15" t="str">
            <v>AWG</v>
          </cell>
          <cell r="F15">
            <v>533</v>
          </cell>
          <cell r="G15" t="str">
            <v>Aruban florin</v>
          </cell>
        </row>
        <row r="16">
          <cell r="A16" t="str">
            <v>Australia</v>
          </cell>
          <cell r="B16" t="str">
            <v>AU</v>
          </cell>
          <cell r="C16" t="str">
            <v>AUS</v>
          </cell>
          <cell r="D16" t="str">
            <v>36</v>
          </cell>
          <cell r="E16" t="str">
            <v>AUD</v>
          </cell>
          <cell r="F16">
            <v>36</v>
          </cell>
          <cell r="G16" t="str">
            <v>Australian dollar</v>
          </cell>
        </row>
        <row r="17">
          <cell r="A17" t="str">
            <v>Austria</v>
          </cell>
          <cell r="B17" t="str">
            <v>AT</v>
          </cell>
          <cell r="C17" t="str">
            <v>AUT</v>
          </cell>
          <cell r="D17" t="str">
            <v>40</v>
          </cell>
          <cell r="E17" t="str">
            <v>EUR</v>
          </cell>
          <cell r="F17">
            <v>978</v>
          </cell>
          <cell r="G17" t="str">
            <v>Euro</v>
          </cell>
        </row>
        <row r="18">
          <cell r="A18" t="str">
            <v>Azerbaijan</v>
          </cell>
          <cell r="B18" t="str">
            <v>AZ</v>
          </cell>
          <cell r="C18" t="str">
            <v>AZE</v>
          </cell>
          <cell r="D18" t="str">
            <v>31</v>
          </cell>
          <cell r="E18" t="str">
            <v>AZN</v>
          </cell>
          <cell r="F18">
            <v>944</v>
          </cell>
          <cell r="G18" t="str">
            <v>Azerbaijani manat</v>
          </cell>
        </row>
        <row r="19">
          <cell r="A19" t="str">
            <v>Bahamas</v>
          </cell>
          <cell r="B19" t="str">
            <v>BS</v>
          </cell>
          <cell r="C19" t="str">
            <v>BHS</v>
          </cell>
          <cell r="D19" t="str">
            <v>44</v>
          </cell>
          <cell r="E19" t="str">
            <v>BSD</v>
          </cell>
          <cell r="F19">
            <v>44</v>
          </cell>
          <cell r="G19" t="str">
            <v>Bahamian dollar</v>
          </cell>
        </row>
        <row r="20">
          <cell r="A20" t="str">
            <v>Bahrain</v>
          </cell>
          <cell r="B20" t="str">
            <v>BH</v>
          </cell>
          <cell r="C20" t="str">
            <v>BHR</v>
          </cell>
          <cell r="D20" t="str">
            <v>48</v>
          </cell>
          <cell r="E20" t="str">
            <v>BHD</v>
          </cell>
          <cell r="F20">
            <v>48</v>
          </cell>
          <cell r="G20" t="str">
            <v>Bahraini dinar</v>
          </cell>
        </row>
        <row r="21">
          <cell r="A21" t="str">
            <v>Bangladesh</v>
          </cell>
          <cell r="B21" t="str">
            <v>BD</v>
          </cell>
          <cell r="C21" t="str">
            <v>BGD</v>
          </cell>
          <cell r="D21" t="str">
            <v>50</v>
          </cell>
          <cell r="E21" t="str">
            <v>BDT</v>
          </cell>
          <cell r="F21">
            <v>50</v>
          </cell>
          <cell r="G21" t="str">
            <v>Bangladeshi taka</v>
          </cell>
        </row>
        <row r="22">
          <cell r="A22" t="str">
            <v>Barbados</v>
          </cell>
          <cell r="B22" t="str">
            <v>BB</v>
          </cell>
          <cell r="C22" t="str">
            <v>BRB</v>
          </cell>
          <cell r="D22" t="str">
            <v>52</v>
          </cell>
          <cell r="E22" t="str">
            <v>BBD</v>
          </cell>
          <cell r="F22">
            <v>52</v>
          </cell>
          <cell r="G22" t="str">
            <v>Barbadian dollar</v>
          </cell>
        </row>
        <row r="23">
          <cell r="A23" t="str">
            <v>Belarus</v>
          </cell>
          <cell r="B23" t="str">
            <v>BY</v>
          </cell>
          <cell r="C23" t="str">
            <v>BLR</v>
          </cell>
          <cell r="D23" t="str">
            <v>112</v>
          </cell>
          <cell r="E23" t="str">
            <v>BYR</v>
          </cell>
          <cell r="F23">
            <v>974</v>
          </cell>
          <cell r="G23" t="str">
            <v>Belarussian ruble</v>
          </cell>
        </row>
        <row r="24">
          <cell r="A24" t="str">
            <v>Belgium</v>
          </cell>
          <cell r="B24" t="str">
            <v>BE</v>
          </cell>
          <cell r="C24" t="str">
            <v>BEL</v>
          </cell>
          <cell r="D24" t="str">
            <v>56</v>
          </cell>
          <cell r="E24" t="str">
            <v>EUR</v>
          </cell>
          <cell r="F24">
            <v>978</v>
          </cell>
          <cell r="G24" t="str">
            <v>Euro</v>
          </cell>
        </row>
        <row r="25">
          <cell r="A25" t="str">
            <v>Belize</v>
          </cell>
          <cell r="B25" t="str">
            <v>BZ</v>
          </cell>
          <cell r="C25" t="str">
            <v>BLZ</v>
          </cell>
          <cell r="D25" t="str">
            <v>84</v>
          </cell>
          <cell r="E25" t="str">
            <v>BZD</v>
          </cell>
          <cell r="F25">
            <v>84</v>
          </cell>
          <cell r="G25" t="str">
            <v>Belize dollar</v>
          </cell>
        </row>
        <row r="26">
          <cell r="A26" t="str">
            <v>Benin</v>
          </cell>
          <cell r="B26" t="str">
            <v>BJ</v>
          </cell>
          <cell r="C26" t="str">
            <v>BEN</v>
          </cell>
          <cell r="D26" t="str">
            <v>204</v>
          </cell>
          <cell r="E26" t="str">
            <v>XOF</v>
          </cell>
          <cell r="F26">
            <v>952</v>
          </cell>
          <cell r="G26" t="str">
            <v>West African CFA franc</v>
          </cell>
        </row>
        <row r="27">
          <cell r="A27" t="str">
            <v>Bermuda</v>
          </cell>
          <cell r="B27" t="str">
            <v>BM</v>
          </cell>
          <cell r="C27" t="str">
            <v>BMU</v>
          </cell>
          <cell r="D27" t="str">
            <v>60</v>
          </cell>
          <cell r="E27" t="str">
            <v>BMD</v>
          </cell>
          <cell r="F27">
            <v>60</v>
          </cell>
          <cell r="G27" t="str">
            <v>Bermudian dollar</v>
          </cell>
        </row>
        <row r="28">
          <cell r="A28" t="str">
            <v>Bhutan</v>
          </cell>
          <cell r="B28" t="str">
            <v>BT</v>
          </cell>
          <cell r="C28" t="str">
            <v>BTN</v>
          </cell>
          <cell r="D28" t="str">
            <v>64</v>
          </cell>
          <cell r="E28" t="str">
            <v>BTN</v>
          </cell>
          <cell r="F28">
            <v>64</v>
          </cell>
          <cell r="G28" t="str">
            <v>Bhutanese ngultrum</v>
          </cell>
        </row>
        <row r="29">
          <cell r="A29" t="str">
            <v>Bolivia</v>
          </cell>
          <cell r="B29" t="str">
            <v>BO</v>
          </cell>
          <cell r="C29" t="str">
            <v>BOL</v>
          </cell>
          <cell r="D29" t="str">
            <v>68</v>
          </cell>
          <cell r="E29" t="str">
            <v>BOB</v>
          </cell>
          <cell r="F29">
            <v>68</v>
          </cell>
          <cell r="G29" t="str">
            <v>Bolivian boliviano</v>
          </cell>
        </row>
        <row r="30">
          <cell r="A30" t="str">
            <v>Bosnia and Herzegovina</v>
          </cell>
          <cell r="B30" t="str">
            <v>BA</v>
          </cell>
          <cell r="C30" t="str">
            <v>BIH</v>
          </cell>
          <cell r="D30" t="str">
            <v>70</v>
          </cell>
          <cell r="E30" t="str">
            <v>BAM</v>
          </cell>
          <cell r="F30">
            <v>977</v>
          </cell>
          <cell r="G30" t="str">
            <v>Bosnia and Herzegovina convertible mark</v>
          </cell>
        </row>
        <row r="31">
          <cell r="A31" t="str">
            <v>Botswana</v>
          </cell>
          <cell r="B31" t="str">
            <v>BW</v>
          </cell>
          <cell r="C31" t="str">
            <v>BWA</v>
          </cell>
          <cell r="D31" t="str">
            <v>72</v>
          </cell>
          <cell r="E31" t="str">
            <v>BWP</v>
          </cell>
          <cell r="F31">
            <v>72</v>
          </cell>
          <cell r="G31" t="str">
            <v>Botswana pula</v>
          </cell>
        </row>
        <row r="32">
          <cell r="A32" t="str">
            <v>Brazil</v>
          </cell>
          <cell r="B32" t="str">
            <v>BR</v>
          </cell>
          <cell r="C32" t="str">
            <v>BRA</v>
          </cell>
          <cell r="D32" t="str">
            <v>76</v>
          </cell>
          <cell r="E32" t="str">
            <v>BRL</v>
          </cell>
          <cell r="F32">
            <v>986</v>
          </cell>
          <cell r="G32" t="str">
            <v>Brazilian real</v>
          </cell>
        </row>
        <row r="33">
          <cell r="A33" t="str">
            <v>British Indian Ocean Territory</v>
          </cell>
          <cell r="B33" t="str">
            <v>IO</v>
          </cell>
          <cell r="C33" t="str">
            <v>IOT</v>
          </cell>
          <cell r="D33" t="str">
            <v>86</v>
          </cell>
          <cell r="E33" t="str">
            <v>USD</v>
          </cell>
          <cell r="F33">
            <v>840</v>
          </cell>
          <cell r="G33" t="str">
            <v>United States dollar</v>
          </cell>
        </row>
        <row r="34">
          <cell r="A34" t="str">
            <v>British Virgin Islands</v>
          </cell>
          <cell r="B34" t="str">
            <v>VG</v>
          </cell>
          <cell r="C34" t="str">
            <v>VGB</v>
          </cell>
          <cell r="D34" t="str">
            <v>92</v>
          </cell>
          <cell r="E34" t="str">
            <v>USD</v>
          </cell>
          <cell r="F34">
            <v>840</v>
          </cell>
          <cell r="G34" t="str">
            <v>United States dollar</v>
          </cell>
        </row>
        <row r="35">
          <cell r="A35" t="str">
            <v>Brunei Darussalam</v>
          </cell>
          <cell r="B35" t="str">
            <v>BN</v>
          </cell>
          <cell r="C35" t="str">
            <v>BRN</v>
          </cell>
          <cell r="D35" t="str">
            <v>96</v>
          </cell>
          <cell r="E35" t="str">
            <v>BND</v>
          </cell>
          <cell r="F35">
            <v>96</v>
          </cell>
          <cell r="G35" t="str">
            <v>Brunei dollar</v>
          </cell>
        </row>
        <row r="36">
          <cell r="A36" t="str">
            <v>Bulgaria</v>
          </cell>
          <cell r="B36" t="str">
            <v>BG</v>
          </cell>
          <cell r="C36" t="str">
            <v>BGR</v>
          </cell>
          <cell r="D36" t="str">
            <v>100</v>
          </cell>
          <cell r="E36" t="str">
            <v>BGN</v>
          </cell>
          <cell r="F36">
            <v>975</v>
          </cell>
          <cell r="G36" t="str">
            <v>Bulgarian lev (old)</v>
          </cell>
        </row>
        <row r="37">
          <cell r="A37" t="str">
            <v>Burkina Faso</v>
          </cell>
          <cell r="B37" t="str">
            <v>BF</v>
          </cell>
          <cell r="C37" t="str">
            <v>BFA</v>
          </cell>
          <cell r="D37" t="str">
            <v>854</v>
          </cell>
          <cell r="E37" t="str">
            <v>XOF</v>
          </cell>
          <cell r="F37">
            <v>952</v>
          </cell>
          <cell r="G37" t="str">
            <v>West African CFA franc</v>
          </cell>
        </row>
        <row r="38">
          <cell r="A38" t="str">
            <v>Burundi</v>
          </cell>
          <cell r="B38" t="str">
            <v>BI</v>
          </cell>
          <cell r="C38" t="str">
            <v>BDI</v>
          </cell>
          <cell r="D38" t="str">
            <v>108</v>
          </cell>
          <cell r="E38" t="str">
            <v>BIF</v>
          </cell>
          <cell r="F38">
            <v>108</v>
          </cell>
          <cell r="G38" t="str">
            <v>Burundian franc</v>
          </cell>
        </row>
        <row r="39">
          <cell r="A39" t="str">
            <v>Cambodia</v>
          </cell>
          <cell r="B39" t="str">
            <v>KH</v>
          </cell>
          <cell r="C39" t="str">
            <v>KHM</v>
          </cell>
          <cell r="D39" t="str">
            <v>116</v>
          </cell>
          <cell r="E39" t="str">
            <v>KHR</v>
          </cell>
          <cell r="F39">
            <v>116</v>
          </cell>
          <cell r="G39" t="str">
            <v>Cambodian Riel</v>
          </cell>
        </row>
        <row r="40">
          <cell r="A40" t="str">
            <v>Cameroon</v>
          </cell>
          <cell r="B40" t="str">
            <v>CM</v>
          </cell>
          <cell r="C40" t="str">
            <v>CMR</v>
          </cell>
          <cell r="D40" t="str">
            <v>120</v>
          </cell>
          <cell r="E40" t="str">
            <v>XAF</v>
          </cell>
          <cell r="F40">
            <v>950</v>
          </cell>
          <cell r="G40" t="str">
            <v>Central African CFA franc</v>
          </cell>
        </row>
        <row r="41">
          <cell r="A41" t="str">
            <v>Canada</v>
          </cell>
          <cell r="B41" t="str">
            <v>CA</v>
          </cell>
          <cell r="C41" t="str">
            <v>CAN</v>
          </cell>
          <cell r="D41" t="str">
            <v>124</v>
          </cell>
          <cell r="E41" t="str">
            <v>CAD</v>
          </cell>
          <cell r="F41">
            <v>124</v>
          </cell>
          <cell r="G41" t="str">
            <v>Canadian dollar</v>
          </cell>
        </row>
        <row r="42">
          <cell r="A42" t="str">
            <v>Cape Verde</v>
          </cell>
          <cell r="B42" t="str">
            <v>CV</v>
          </cell>
          <cell r="C42" t="str">
            <v>CPV</v>
          </cell>
          <cell r="D42" t="str">
            <v>132</v>
          </cell>
          <cell r="E42" t="str">
            <v>CVE</v>
          </cell>
          <cell r="F42">
            <v>132</v>
          </cell>
          <cell r="G42" t="str">
            <v>Cape Verdean escudo</v>
          </cell>
        </row>
        <row r="43">
          <cell r="A43" t="str">
            <v>Cayman Islands</v>
          </cell>
          <cell r="B43" t="str">
            <v>KY</v>
          </cell>
          <cell r="C43" t="str">
            <v>CYM</v>
          </cell>
          <cell r="D43" t="str">
            <v>136</v>
          </cell>
          <cell r="E43" t="str">
            <v>KYD</v>
          </cell>
          <cell r="F43">
            <v>136</v>
          </cell>
          <cell r="G43" t="str">
            <v>Cayman Islands Dollar</v>
          </cell>
        </row>
        <row r="44">
          <cell r="A44" t="str">
            <v>Central African Republic</v>
          </cell>
          <cell r="B44" t="str">
            <v>CF</v>
          </cell>
          <cell r="C44" t="str">
            <v>CAF</v>
          </cell>
          <cell r="D44" t="str">
            <v>140</v>
          </cell>
          <cell r="E44" t="str">
            <v>XAF</v>
          </cell>
          <cell r="F44">
            <v>950</v>
          </cell>
          <cell r="G44" t="str">
            <v>Central African CFA franc</v>
          </cell>
        </row>
        <row r="45">
          <cell r="A45" t="str">
            <v>Chad</v>
          </cell>
          <cell r="B45" t="str">
            <v>TD</v>
          </cell>
          <cell r="C45" t="str">
            <v>TCD</v>
          </cell>
          <cell r="D45" t="str">
            <v>148</v>
          </cell>
          <cell r="E45" t="str">
            <v>XAF</v>
          </cell>
          <cell r="F45">
            <v>950</v>
          </cell>
          <cell r="G45" t="str">
            <v>Central African CFA franc</v>
          </cell>
        </row>
        <row r="46">
          <cell r="A46" t="str">
            <v>Chile</v>
          </cell>
          <cell r="B46" t="str">
            <v>CL</v>
          </cell>
          <cell r="C46" t="str">
            <v>CHL</v>
          </cell>
          <cell r="D46" t="str">
            <v>152</v>
          </cell>
          <cell r="E46" t="str">
            <v>CLF</v>
          </cell>
          <cell r="F46">
            <v>990</v>
          </cell>
          <cell r="G46" t="str">
            <v>Chilean Unidad de Fomento</v>
          </cell>
        </row>
        <row r="47">
          <cell r="A47" t="str">
            <v>China</v>
          </cell>
          <cell r="B47" t="str">
            <v>CN</v>
          </cell>
          <cell r="C47" t="str">
            <v>CHN</v>
          </cell>
          <cell r="D47" t="str">
            <v>156</v>
          </cell>
          <cell r="E47" t="str">
            <v>CNH</v>
          </cell>
          <cell r="F47">
            <v>0</v>
          </cell>
          <cell r="G47" t="str">
            <v>Chinese yuan renminbi (offshore)</v>
          </cell>
        </row>
        <row r="48">
          <cell r="A48" t="str">
            <v>Christmas Island</v>
          </cell>
          <cell r="B48" t="str">
            <v>CX</v>
          </cell>
          <cell r="C48" t="str">
            <v>CXR</v>
          </cell>
          <cell r="D48" t="str">
            <v>162</v>
          </cell>
          <cell r="E48" t="str">
            <v>AUD</v>
          </cell>
          <cell r="F48">
            <v>36</v>
          </cell>
          <cell r="G48" t="str">
            <v>Australian dollar</v>
          </cell>
        </row>
        <row r="49">
          <cell r="A49" t="str">
            <v>Cocos (Keeling) Islands</v>
          </cell>
          <cell r="B49" t="str">
            <v>CC</v>
          </cell>
          <cell r="C49" t="str">
            <v>CCK</v>
          </cell>
          <cell r="D49" t="str">
            <v>166</v>
          </cell>
          <cell r="E49" t="str">
            <v>AUD</v>
          </cell>
          <cell r="F49">
            <v>36</v>
          </cell>
          <cell r="G49" t="str">
            <v>Australian dollar</v>
          </cell>
        </row>
        <row r="50">
          <cell r="A50" t="str">
            <v>Colombia</v>
          </cell>
          <cell r="B50" t="str">
            <v>CO</v>
          </cell>
          <cell r="C50" t="str">
            <v>COL</v>
          </cell>
          <cell r="D50" t="str">
            <v>170</v>
          </cell>
          <cell r="E50" t="str">
            <v>COP</v>
          </cell>
          <cell r="F50">
            <v>170</v>
          </cell>
          <cell r="G50" t="str">
            <v>Colombian peso</v>
          </cell>
        </row>
        <row r="51">
          <cell r="A51" t="str">
            <v>Comoros</v>
          </cell>
          <cell r="B51" t="str">
            <v>KM</v>
          </cell>
          <cell r="C51" t="str">
            <v>COM</v>
          </cell>
          <cell r="D51" t="str">
            <v>174</v>
          </cell>
          <cell r="E51" t="str">
            <v>KMF</v>
          </cell>
          <cell r="F51">
            <v>174</v>
          </cell>
          <cell r="G51" t="str">
            <v>Comorian Franc</v>
          </cell>
        </row>
        <row r="52">
          <cell r="A52" t="str">
            <v>Costa Rica</v>
          </cell>
          <cell r="B52" t="str">
            <v>CR</v>
          </cell>
          <cell r="C52" t="str">
            <v>CRI</v>
          </cell>
          <cell r="D52" t="str">
            <v>188</v>
          </cell>
          <cell r="E52" t="str">
            <v>CRC</v>
          </cell>
          <cell r="F52">
            <v>188</v>
          </cell>
          <cell r="G52" t="str">
            <v>Costa Rican colon</v>
          </cell>
        </row>
        <row r="53">
          <cell r="A53" t="str">
            <v>Cote d'Ivoire</v>
          </cell>
          <cell r="B53" t="str">
            <v>CI</v>
          </cell>
          <cell r="C53" t="str">
            <v>CIV</v>
          </cell>
          <cell r="D53" t="str">
            <v>384</v>
          </cell>
          <cell r="E53" t="str">
            <v>XOF</v>
          </cell>
          <cell r="F53">
            <v>952</v>
          </cell>
          <cell r="G53" t="str">
            <v>West African CFA franc</v>
          </cell>
        </row>
        <row r="54">
          <cell r="A54" t="str">
            <v>Croatia</v>
          </cell>
          <cell r="B54" t="str">
            <v>HR</v>
          </cell>
          <cell r="C54" t="str">
            <v>HRV</v>
          </cell>
          <cell r="D54" t="str">
            <v>191</v>
          </cell>
          <cell r="E54" t="str">
            <v>HRK</v>
          </cell>
          <cell r="F54">
            <v>191</v>
          </cell>
          <cell r="G54" t="str">
            <v>Croatian Kuna</v>
          </cell>
        </row>
        <row r="55">
          <cell r="A55" t="str">
            <v>Cuba</v>
          </cell>
          <cell r="B55" t="str">
            <v>CU</v>
          </cell>
          <cell r="C55" t="str">
            <v>CUB</v>
          </cell>
          <cell r="D55" t="str">
            <v>192</v>
          </cell>
          <cell r="E55" t="str">
            <v>CUC</v>
          </cell>
          <cell r="F55">
            <v>931</v>
          </cell>
          <cell r="G55" t="str">
            <v>Cuban peso convertible</v>
          </cell>
        </row>
        <row r="56">
          <cell r="A56" t="str">
            <v>Cyprus</v>
          </cell>
          <cell r="B56" t="str">
            <v>CY</v>
          </cell>
          <cell r="C56" t="str">
            <v>CYP</v>
          </cell>
          <cell r="D56" t="str">
            <v>196</v>
          </cell>
          <cell r="E56" t="str">
            <v>EUR</v>
          </cell>
          <cell r="F56">
            <v>978</v>
          </cell>
          <cell r="G56" t="str">
            <v>Euro</v>
          </cell>
        </row>
        <row r="57">
          <cell r="A57" t="str">
            <v>Czech Republic</v>
          </cell>
          <cell r="B57" t="str">
            <v>CZ</v>
          </cell>
          <cell r="C57" t="str">
            <v>CZE</v>
          </cell>
          <cell r="D57" t="str">
            <v>203</v>
          </cell>
          <cell r="E57" t="str">
            <v>CZK</v>
          </cell>
          <cell r="F57">
            <v>203</v>
          </cell>
          <cell r="G57" t="str">
            <v>Czech koruna</v>
          </cell>
        </row>
        <row r="58">
          <cell r="A58" t="str">
            <v>Democratic Republic of Congo</v>
          </cell>
          <cell r="B58" t="str">
            <v>CD</v>
          </cell>
          <cell r="C58" t="str">
            <v>COD</v>
          </cell>
          <cell r="D58" t="str">
            <v>180</v>
          </cell>
          <cell r="E58" t="str">
            <v>CDF</v>
          </cell>
          <cell r="F58">
            <v>976</v>
          </cell>
          <cell r="G58" t="str">
            <v>Congolese franc</v>
          </cell>
        </row>
        <row r="59">
          <cell r="A59" t="str">
            <v>Denmark</v>
          </cell>
          <cell r="B59" t="str">
            <v>DK</v>
          </cell>
          <cell r="C59" t="str">
            <v>DNK</v>
          </cell>
          <cell r="D59" t="str">
            <v>208</v>
          </cell>
          <cell r="E59" t="str">
            <v>DKK</v>
          </cell>
          <cell r="F59">
            <v>208</v>
          </cell>
          <cell r="G59" t="str">
            <v>Danish krone</v>
          </cell>
        </row>
        <row r="60">
          <cell r="A60" t="str">
            <v>Djibouti</v>
          </cell>
          <cell r="B60" t="str">
            <v>DJ</v>
          </cell>
          <cell r="C60" t="str">
            <v>DJI</v>
          </cell>
          <cell r="D60" t="str">
            <v>262</v>
          </cell>
          <cell r="E60" t="str">
            <v>DJF</v>
          </cell>
          <cell r="F60">
            <v>262</v>
          </cell>
          <cell r="G60" t="str">
            <v>Djiboutian franc</v>
          </cell>
        </row>
        <row r="61">
          <cell r="A61" t="str">
            <v>Dominica</v>
          </cell>
          <cell r="B61" t="str">
            <v>DM</v>
          </cell>
          <cell r="C61" t="str">
            <v>DMA</v>
          </cell>
          <cell r="D61" t="str">
            <v>212</v>
          </cell>
          <cell r="E61" t="str">
            <v>XCD</v>
          </cell>
          <cell r="F61">
            <v>951</v>
          </cell>
          <cell r="G61" t="str">
            <v>East Caribbean dollar</v>
          </cell>
        </row>
        <row r="62">
          <cell r="A62" t="str">
            <v>Dominican Republic</v>
          </cell>
          <cell r="B62" t="str">
            <v>DO</v>
          </cell>
          <cell r="C62" t="str">
            <v>DOM</v>
          </cell>
          <cell r="D62" t="str">
            <v>214</v>
          </cell>
          <cell r="E62" t="str">
            <v>DOP</v>
          </cell>
          <cell r="F62">
            <v>214</v>
          </cell>
          <cell r="G62" t="str">
            <v>Dominican peso</v>
          </cell>
        </row>
        <row r="63">
          <cell r="A63" t="str">
            <v>Ecuador</v>
          </cell>
          <cell r="B63" t="str">
            <v>EC</v>
          </cell>
          <cell r="C63" t="str">
            <v>ECU</v>
          </cell>
          <cell r="D63" t="str">
            <v>218</v>
          </cell>
          <cell r="E63" t="str">
            <v>USD</v>
          </cell>
          <cell r="F63">
            <v>840</v>
          </cell>
          <cell r="G63" t="str">
            <v>United States dollar</v>
          </cell>
        </row>
        <row r="64">
          <cell r="A64" t="str">
            <v>Egypt</v>
          </cell>
          <cell r="B64" t="str">
            <v>EG</v>
          </cell>
          <cell r="C64" t="str">
            <v>EGY</v>
          </cell>
          <cell r="D64" t="str">
            <v>818</v>
          </cell>
          <cell r="E64" t="str">
            <v>EGP</v>
          </cell>
          <cell r="F64">
            <v>818</v>
          </cell>
          <cell r="G64" t="str">
            <v>Egyptian pound</v>
          </cell>
        </row>
        <row r="65">
          <cell r="A65" t="str">
            <v>El Salvador</v>
          </cell>
          <cell r="B65" t="str">
            <v>SV</v>
          </cell>
          <cell r="C65" t="str">
            <v>SLV</v>
          </cell>
          <cell r="D65" t="str">
            <v>222</v>
          </cell>
          <cell r="E65" t="str">
            <v>USD</v>
          </cell>
          <cell r="F65">
            <v>840</v>
          </cell>
          <cell r="G65" t="str">
            <v>United States dollar</v>
          </cell>
        </row>
        <row r="66">
          <cell r="A66" t="str">
            <v>Equatorial Guinea</v>
          </cell>
          <cell r="B66" t="str">
            <v>GQ</v>
          </cell>
          <cell r="C66" t="str">
            <v>GNQ</v>
          </cell>
          <cell r="D66" t="str">
            <v>226</v>
          </cell>
          <cell r="E66" t="str">
            <v>XAF</v>
          </cell>
          <cell r="F66">
            <v>950</v>
          </cell>
          <cell r="G66" t="str">
            <v>Central African CFA franc</v>
          </cell>
        </row>
        <row r="67">
          <cell r="A67" t="str">
            <v>Eritrea</v>
          </cell>
          <cell r="B67" t="str">
            <v>ER</v>
          </cell>
          <cell r="C67" t="str">
            <v>ERI</v>
          </cell>
          <cell r="D67" t="str">
            <v>232</v>
          </cell>
          <cell r="E67" t="str">
            <v>ERN</v>
          </cell>
          <cell r="F67">
            <v>232</v>
          </cell>
          <cell r="G67" t="str">
            <v>Eritrean nakfa</v>
          </cell>
        </row>
        <row r="68">
          <cell r="A68" t="str">
            <v>Estonia</v>
          </cell>
          <cell r="B68" t="str">
            <v>EE</v>
          </cell>
          <cell r="C68" t="str">
            <v>EST</v>
          </cell>
          <cell r="D68" t="str">
            <v>233</v>
          </cell>
          <cell r="E68" t="str">
            <v>EUR</v>
          </cell>
          <cell r="F68">
            <v>978</v>
          </cell>
          <cell r="G68" t="str">
            <v>Euro</v>
          </cell>
        </row>
        <row r="69">
          <cell r="A69" t="str">
            <v>Eswatini</v>
          </cell>
          <cell r="B69" t="str">
            <v>SZ</v>
          </cell>
          <cell r="C69" t="str">
            <v>SWZ</v>
          </cell>
          <cell r="D69" t="str">
            <v>748</v>
          </cell>
          <cell r="E69" t="str">
            <v>SZL</v>
          </cell>
          <cell r="F69">
            <v>748</v>
          </cell>
          <cell r="G69" t="str">
            <v>Swazi Lilangeni</v>
          </cell>
        </row>
        <row r="70">
          <cell r="A70" t="str">
            <v>Ethiopia</v>
          </cell>
          <cell r="B70" t="str">
            <v>ET</v>
          </cell>
          <cell r="C70" t="str">
            <v>ETH</v>
          </cell>
          <cell r="D70" t="str">
            <v>231</v>
          </cell>
          <cell r="E70" t="str">
            <v>ETB</v>
          </cell>
          <cell r="F70">
            <v>230</v>
          </cell>
          <cell r="G70" t="str">
            <v>Ethiopian birr</v>
          </cell>
        </row>
        <row r="71">
          <cell r="A71" t="str">
            <v>Falkland Islands</v>
          </cell>
          <cell r="B71" t="str">
            <v>FK</v>
          </cell>
          <cell r="C71" t="str">
            <v>FLK</v>
          </cell>
          <cell r="D71" t="str">
            <v>238</v>
          </cell>
          <cell r="E71" t="str">
            <v>FKP</v>
          </cell>
          <cell r="F71">
            <v>238</v>
          </cell>
          <cell r="G71" t="str">
            <v>Falkland Islands pound</v>
          </cell>
        </row>
        <row r="72">
          <cell r="A72" t="str">
            <v>Faroe Islands</v>
          </cell>
          <cell r="B72" t="str">
            <v>FO</v>
          </cell>
          <cell r="C72" t="str">
            <v>FRO</v>
          </cell>
          <cell r="D72" t="str">
            <v>234</v>
          </cell>
          <cell r="E72" t="str">
            <v>DKK</v>
          </cell>
          <cell r="F72">
            <v>208</v>
          </cell>
          <cell r="G72" t="str">
            <v>Danish krone</v>
          </cell>
        </row>
        <row r="73">
          <cell r="A73" t="str">
            <v>Fiji</v>
          </cell>
          <cell r="B73" t="str">
            <v>FJ</v>
          </cell>
          <cell r="C73" t="str">
            <v>FJI</v>
          </cell>
          <cell r="D73" t="str">
            <v>242</v>
          </cell>
          <cell r="E73" t="str">
            <v>FJD</v>
          </cell>
          <cell r="F73">
            <v>242</v>
          </cell>
          <cell r="G73" t="str">
            <v>Fijian dollar</v>
          </cell>
        </row>
        <row r="74">
          <cell r="A74" t="str">
            <v>Finland</v>
          </cell>
          <cell r="B74" t="str">
            <v>FI</v>
          </cell>
          <cell r="C74" t="str">
            <v>FIN</v>
          </cell>
          <cell r="D74" t="str">
            <v>246</v>
          </cell>
          <cell r="E74" t="str">
            <v>EUR</v>
          </cell>
          <cell r="F74">
            <v>978</v>
          </cell>
          <cell r="G74" t="str">
            <v>Euro</v>
          </cell>
        </row>
        <row r="75">
          <cell r="A75" t="str">
            <v>France</v>
          </cell>
          <cell r="B75" t="str">
            <v>FR</v>
          </cell>
          <cell r="C75" t="str">
            <v>FRA</v>
          </cell>
          <cell r="D75" t="str">
            <v>250</v>
          </cell>
          <cell r="E75" t="str">
            <v>EUR</v>
          </cell>
          <cell r="F75">
            <v>978</v>
          </cell>
          <cell r="G75" t="str">
            <v>Euro</v>
          </cell>
        </row>
        <row r="76">
          <cell r="A76" t="str">
            <v>French Guiana</v>
          </cell>
          <cell r="B76" t="str">
            <v>GF</v>
          </cell>
          <cell r="C76" t="str">
            <v>GUF</v>
          </cell>
          <cell r="D76" t="str">
            <v>254</v>
          </cell>
          <cell r="E76" t="str">
            <v>EUR</v>
          </cell>
          <cell r="F76">
            <v>978</v>
          </cell>
          <cell r="G76" t="str">
            <v>Euro</v>
          </cell>
        </row>
        <row r="77">
          <cell r="A77" t="str">
            <v>French Polynesia</v>
          </cell>
          <cell r="B77" t="str">
            <v>PF</v>
          </cell>
          <cell r="C77" t="str">
            <v>PYF</v>
          </cell>
          <cell r="D77" t="str">
            <v>258</v>
          </cell>
          <cell r="E77" t="str">
            <v>EUR</v>
          </cell>
          <cell r="F77">
            <v>978</v>
          </cell>
          <cell r="G77" t="str">
            <v>Euro</v>
          </cell>
        </row>
        <row r="78">
          <cell r="A78" t="str">
            <v>French Southern Territories</v>
          </cell>
          <cell r="B78" t="str">
            <v>TF</v>
          </cell>
          <cell r="C78" t="str">
            <v>ATF</v>
          </cell>
          <cell r="D78" t="str">
            <v>260</v>
          </cell>
          <cell r="E78" t="str">
            <v>EUR</v>
          </cell>
          <cell r="F78">
            <v>978</v>
          </cell>
          <cell r="G78" t="str">
            <v>Euro</v>
          </cell>
        </row>
        <row r="79">
          <cell r="A79" t="str">
            <v>Gabon</v>
          </cell>
          <cell r="B79" t="str">
            <v>GA</v>
          </cell>
          <cell r="C79" t="str">
            <v>GAB</v>
          </cell>
          <cell r="D79" t="str">
            <v>266</v>
          </cell>
          <cell r="E79" t="str">
            <v>XAF</v>
          </cell>
          <cell r="F79">
            <v>950</v>
          </cell>
          <cell r="G79" t="str">
            <v>Central African CFA franc</v>
          </cell>
        </row>
        <row r="80">
          <cell r="A80" t="str">
            <v>Gambia</v>
          </cell>
          <cell r="B80" t="str">
            <v>GM</v>
          </cell>
          <cell r="C80" t="str">
            <v>GMB</v>
          </cell>
          <cell r="D80" t="str">
            <v>270</v>
          </cell>
          <cell r="E80" t="str">
            <v>GMD</v>
          </cell>
          <cell r="F80">
            <v>270</v>
          </cell>
          <cell r="G80" t="str">
            <v>Gambian dalasi</v>
          </cell>
        </row>
        <row r="81">
          <cell r="A81" t="str">
            <v>Georgia</v>
          </cell>
          <cell r="B81" t="str">
            <v>GE</v>
          </cell>
          <cell r="C81" t="str">
            <v>GEO</v>
          </cell>
          <cell r="D81" t="str">
            <v>268</v>
          </cell>
          <cell r="E81" t="str">
            <v>GEL</v>
          </cell>
          <cell r="F81">
            <v>981</v>
          </cell>
          <cell r="G81" t="str">
            <v>Georgian lari</v>
          </cell>
        </row>
        <row r="82">
          <cell r="A82" t="str">
            <v>Germany</v>
          </cell>
          <cell r="B82" t="str">
            <v>DE</v>
          </cell>
          <cell r="C82" t="str">
            <v>DEU</v>
          </cell>
          <cell r="D82" t="str">
            <v>276</v>
          </cell>
          <cell r="E82" t="str">
            <v>EUR</v>
          </cell>
          <cell r="F82">
            <v>978</v>
          </cell>
          <cell r="G82" t="str">
            <v>Euro</v>
          </cell>
        </row>
        <row r="83">
          <cell r="A83" t="str">
            <v>Ghana</v>
          </cell>
          <cell r="B83" t="str">
            <v>GH</v>
          </cell>
          <cell r="C83" t="str">
            <v>GHA</v>
          </cell>
          <cell r="D83" t="str">
            <v>288</v>
          </cell>
          <cell r="E83" t="str">
            <v>GHS</v>
          </cell>
          <cell r="F83">
            <v>936</v>
          </cell>
          <cell r="G83" t="str">
            <v>Ghanaian cedi</v>
          </cell>
        </row>
        <row r="84">
          <cell r="A84" t="str">
            <v>Gibraltar</v>
          </cell>
          <cell r="B84" t="str">
            <v>GI</v>
          </cell>
          <cell r="C84" t="str">
            <v>GIB</v>
          </cell>
          <cell r="D84" t="str">
            <v>292</v>
          </cell>
          <cell r="E84" t="str">
            <v>GIP</v>
          </cell>
          <cell r="F84">
            <v>292</v>
          </cell>
          <cell r="G84" t="str">
            <v>Gibraltar pound</v>
          </cell>
        </row>
        <row r="85">
          <cell r="A85" t="str">
            <v>Greece</v>
          </cell>
          <cell r="B85" t="str">
            <v>GR</v>
          </cell>
          <cell r="C85" t="str">
            <v>GRC</v>
          </cell>
          <cell r="D85" t="str">
            <v>300</v>
          </cell>
          <cell r="E85" t="str">
            <v>EUR</v>
          </cell>
          <cell r="F85">
            <v>978</v>
          </cell>
          <cell r="G85" t="str">
            <v>Euro</v>
          </cell>
        </row>
        <row r="86">
          <cell r="A86" t="str">
            <v>Greenland</v>
          </cell>
          <cell r="B86" t="str">
            <v>GL</v>
          </cell>
          <cell r="C86" t="str">
            <v>GRL</v>
          </cell>
          <cell r="D86" t="str">
            <v>304</v>
          </cell>
          <cell r="E86" t="str">
            <v>DKK</v>
          </cell>
          <cell r="F86">
            <v>208</v>
          </cell>
          <cell r="G86" t="str">
            <v>Danish krone</v>
          </cell>
        </row>
        <row r="87">
          <cell r="A87" t="str">
            <v>Grenada</v>
          </cell>
          <cell r="B87" t="str">
            <v>GD</v>
          </cell>
          <cell r="C87" t="str">
            <v>GRD</v>
          </cell>
          <cell r="D87" t="str">
            <v>308</v>
          </cell>
          <cell r="E87" t="str">
            <v>XCD</v>
          </cell>
          <cell r="F87">
            <v>951</v>
          </cell>
          <cell r="G87" t="str">
            <v>East Caribbean dollar</v>
          </cell>
        </row>
        <row r="88">
          <cell r="A88" t="str">
            <v>Guadeloupe</v>
          </cell>
          <cell r="B88" t="str">
            <v>GP</v>
          </cell>
          <cell r="C88" t="str">
            <v>GLP</v>
          </cell>
          <cell r="D88" t="str">
            <v>312</v>
          </cell>
          <cell r="E88" t="str">
            <v>EUR</v>
          </cell>
          <cell r="F88">
            <v>978</v>
          </cell>
          <cell r="G88" t="str">
            <v>Euro</v>
          </cell>
        </row>
        <row r="89">
          <cell r="A89" t="str">
            <v>Guam</v>
          </cell>
          <cell r="B89" t="str">
            <v>GU</v>
          </cell>
          <cell r="C89" t="str">
            <v>GUM</v>
          </cell>
          <cell r="D89" t="str">
            <v>316</v>
          </cell>
          <cell r="E89" t="str">
            <v>USD</v>
          </cell>
          <cell r="F89">
            <v>840</v>
          </cell>
          <cell r="G89" t="str">
            <v>United States dollar</v>
          </cell>
        </row>
        <row r="90">
          <cell r="A90" t="str">
            <v>Guatemala</v>
          </cell>
          <cell r="B90" t="str">
            <v>GT</v>
          </cell>
          <cell r="C90" t="str">
            <v>GTM</v>
          </cell>
          <cell r="D90" t="str">
            <v>320</v>
          </cell>
          <cell r="E90" t="str">
            <v>GTQ</v>
          </cell>
          <cell r="F90">
            <v>320</v>
          </cell>
          <cell r="G90" t="str">
            <v>Guatemalan quetzal</v>
          </cell>
        </row>
        <row r="91">
          <cell r="A91" t="str">
            <v>Guernsey</v>
          </cell>
          <cell r="B91" t="str">
            <v>GG</v>
          </cell>
          <cell r="C91" t="str">
            <v>GGY</v>
          </cell>
          <cell r="D91" t="str">
            <v>831</v>
          </cell>
          <cell r="E91" t="str">
            <v>GGP</v>
          </cell>
          <cell r="F91">
            <v>0</v>
          </cell>
          <cell r="G91" t="str">
            <v>Pound</v>
          </cell>
        </row>
        <row r="92">
          <cell r="A92" t="str">
            <v>Guinea</v>
          </cell>
          <cell r="B92" t="str">
            <v>GN</v>
          </cell>
          <cell r="C92" t="str">
            <v>GIN</v>
          </cell>
          <cell r="D92" t="str">
            <v>324</v>
          </cell>
          <cell r="E92" t="str">
            <v>GNF</v>
          </cell>
          <cell r="F92">
            <v>324</v>
          </cell>
          <cell r="G92" t="str">
            <v>Guinean franc</v>
          </cell>
        </row>
        <row r="93">
          <cell r="A93" t="str">
            <v>Guinea-Bissau</v>
          </cell>
          <cell r="B93" t="str">
            <v>GW</v>
          </cell>
          <cell r="C93" t="str">
            <v>GNB</v>
          </cell>
          <cell r="D93" t="str">
            <v>624</v>
          </cell>
          <cell r="E93" t="str">
            <v>XOF</v>
          </cell>
          <cell r="F93">
            <v>952</v>
          </cell>
          <cell r="G93" t="str">
            <v>West African CFA franc</v>
          </cell>
        </row>
        <row r="94">
          <cell r="A94" t="str">
            <v>Guyana</v>
          </cell>
          <cell r="B94" t="str">
            <v>GY</v>
          </cell>
          <cell r="C94" t="str">
            <v>GUY</v>
          </cell>
          <cell r="D94" t="str">
            <v>328</v>
          </cell>
          <cell r="E94" t="str">
            <v>GYD</v>
          </cell>
          <cell r="F94">
            <v>328</v>
          </cell>
          <cell r="G94" t="str">
            <v>Guyanese Dollar</v>
          </cell>
        </row>
        <row r="95">
          <cell r="A95" t="str">
            <v>Haiti</v>
          </cell>
          <cell r="B95" t="str">
            <v>HT</v>
          </cell>
          <cell r="C95" t="str">
            <v>HTI</v>
          </cell>
          <cell r="D95" t="str">
            <v>332</v>
          </cell>
          <cell r="E95" t="str">
            <v>HTG</v>
          </cell>
          <cell r="F95">
            <v>332</v>
          </cell>
          <cell r="G95" t="str">
            <v>Haitian Gourde</v>
          </cell>
        </row>
        <row r="96">
          <cell r="A96" t="str">
            <v>Heard and Mcdonald Islands</v>
          </cell>
          <cell r="B96" t="str">
            <v>HM</v>
          </cell>
          <cell r="C96" t="str">
            <v>HMD</v>
          </cell>
          <cell r="D96" t="str">
            <v>334</v>
          </cell>
        </row>
        <row r="97">
          <cell r="A97" t="str">
            <v>Honduras</v>
          </cell>
          <cell r="B97" t="str">
            <v>HN</v>
          </cell>
          <cell r="C97" t="str">
            <v>HND</v>
          </cell>
          <cell r="D97" t="str">
            <v>340</v>
          </cell>
          <cell r="E97" t="str">
            <v>HNL</v>
          </cell>
          <cell r="F97">
            <v>340</v>
          </cell>
          <cell r="G97" t="str">
            <v>Honduran Lempira</v>
          </cell>
        </row>
        <row r="98">
          <cell r="A98" t="str">
            <v>Hong Kong</v>
          </cell>
          <cell r="B98" t="str">
            <v>HK</v>
          </cell>
          <cell r="C98" t="str">
            <v>HKG</v>
          </cell>
          <cell r="D98" t="str">
            <v>344</v>
          </cell>
          <cell r="E98" t="str">
            <v>HKD</v>
          </cell>
          <cell r="F98">
            <v>344</v>
          </cell>
          <cell r="G98" t="str">
            <v>Hong Kong Dollar</v>
          </cell>
        </row>
        <row r="99">
          <cell r="A99" t="str">
            <v>Hungary</v>
          </cell>
          <cell r="B99" t="str">
            <v>HU</v>
          </cell>
          <cell r="C99" t="str">
            <v>HUN</v>
          </cell>
          <cell r="D99" t="str">
            <v>348</v>
          </cell>
          <cell r="E99" t="str">
            <v>HUF</v>
          </cell>
          <cell r="F99">
            <v>348</v>
          </cell>
          <cell r="G99" t="str">
            <v>Hungarian Forint</v>
          </cell>
        </row>
        <row r="100">
          <cell r="A100" t="str">
            <v>Iceland</v>
          </cell>
          <cell r="B100" t="str">
            <v>IS</v>
          </cell>
          <cell r="C100" t="str">
            <v>ISL</v>
          </cell>
          <cell r="D100" t="str">
            <v>352</v>
          </cell>
          <cell r="E100" t="str">
            <v>ISK</v>
          </cell>
          <cell r="F100">
            <v>352</v>
          </cell>
          <cell r="G100" t="str">
            <v>Icelandic króna</v>
          </cell>
        </row>
        <row r="101">
          <cell r="A101" t="str">
            <v>India</v>
          </cell>
          <cell r="B101" t="str">
            <v>IN</v>
          </cell>
          <cell r="C101" t="str">
            <v>IND</v>
          </cell>
          <cell r="D101" t="str">
            <v>356</v>
          </cell>
          <cell r="E101" t="str">
            <v>INR</v>
          </cell>
          <cell r="F101">
            <v>356</v>
          </cell>
          <cell r="G101" t="str">
            <v>Indian Rupee</v>
          </cell>
        </row>
        <row r="102">
          <cell r="A102" t="str">
            <v>Indonesia</v>
          </cell>
          <cell r="B102" t="str">
            <v>ID</v>
          </cell>
          <cell r="C102" t="str">
            <v>IDN</v>
          </cell>
          <cell r="D102" t="str">
            <v>360</v>
          </cell>
          <cell r="E102" t="str">
            <v>IDR</v>
          </cell>
          <cell r="F102">
            <v>360</v>
          </cell>
          <cell r="G102" t="str">
            <v>Indonesian Rupiah</v>
          </cell>
        </row>
        <row r="103">
          <cell r="A103" t="str">
            <v>Iran</v>
          </cell>
          <cell r="B103" t="str">
            <v>IR</v>
          </cell>
          <cell r="C103" t="str">
            <v>IRN</v>
          </cell>
          <cell r="D103" t="str">
            <v>364</v>
          </cell>
          <cell r="E103" t="str">
            <v>IRR</v>
          </cell>
          <cell r="F103">
            <v>364</v>
          </cell>
          <cell r="G103" t="str">
            <v>Iranian Rial</v>
          </cell>
        </row>
        <row r="104">
          <cell r="A104" t="str">
            <v>Iraq</v>
          </cell>
          <cell r="B104" t="str">
            <v>IQ</v>
          </cell>
          <cell r="C104" t="str">
            <v>IRQ</v>
          </cell>
          <cell r="D104" t="str">
            <v>368</v>
          </cell>
          <cell r="E104" t="str">
            <v>IQD</v>
          </cell>
          <cell r="F104">
            <v>368</v>
          </cell>
          <cell r="G104" t="str">
            <v>Iraqi dinar</v>
          </cell>
        </row>
        <row r="105">
          <cell r="A105" t="str">
            <v>Ireland</v>
          </cell>
          <cell r="B105" t="str">
            <v>IE</v>
          </cell>
          <cell r="C105" t="str">
            <v>IRL</v>
          </cell>
          <cell r="D105" t="str">
            <v>372</v>
          </cell>
          <cell r="E105" t="str">
            <v>EUR</v>
          </cell>
          <cell r="F105">
            <v>978</v>
          </cell>
          <cell r="G105" t="str">
            <v>Euro</v>
          </cell>
        </row>
        <row r="106">
          <cell r="A106" t="str">
            <v>Isle of Man</v>
          </cell>
          <cell r="B106" t="str">
            <v>IM</v>
          </cell>
          <cell r="C106" t="str">
            <v>IMN</v>
          </cell>
          <cell r="D106" t="str">
            <v>833</v>
          </cell>
          <cell r="E106" t="str">
            <v>IMP</v>
          </cell>
          <cell r="F106">
            <v>0</v>
          </cell>
          <cell r="G106" t="str">
            <v>Isle of Man Pound</v>
          </cell>
        </row>
        <row r="107">
          <cell r="A107" t="str">
            <v>Israel</v>
          </cell>
          <cell r="B107" t="str">
            <v>IL</v>
          </cell>
          <cell r="C107" t="str">
            <v>ISR</v>
          </cell>
          <cell r="D107" t="str">
            <v>376</v>
          </cell>
          <cell r="E107" t="str">
            <v>ILS</v>
          </cell>
          <cell r="F107">
            <v>376</v>
          </cell>
          <cell r="G107" t="str">
            <v>Israeli New Shekel</v>
          </cell>
        </row>
        <row r="108">
          <cell r="A108" t="str">
            <v>Italy</v>
          </cell>
          <cell r="B108" t="str">
            <v>IT</v>
          </cell>
          <cell r="C108" t="str">
            <v>ITA</v>
          </cell>
          <cell r="D108" t="str">
            <v>380</v>
          </cell>
          <cell r="E108" t="str">
            <v>EUR</v>
          </cell>
          <cell r="F108">
            <v>978</v>
          </cell>
          <cell r="G108" t="str">
            <v>Euro</v>
          </cell>
        </row>
        <row r="109">
          <cell r="A109" t="str">
            <v>Jamaica</v>
          </cell>
          <cell r="B109" t="str">
            <v>JM</v>
          </cell>
          <cell r="C109" t="str">
            <v>JAM</v>
          </cell>
          <cell r="D109" t="str">
            <v>388</v>
          </cell>
          <cell r="E109" t="str">
            <v>JMD</v>
          </cell>
          <cell r="F109">
            <v>388</v>
          </cell>
          <cell r="G109" t="str">
            <v>Jamaican Dollar</v>
          </cell>
        </row>
        <row r="110">
          <cell r="A110" t="str">
            <v>Japan</v>
          </cell>
          <cell r="B110" t="str">
            <v>JP</v>
          </cell>
          <cell r="C110" t="str">
            <v>JPN</v>
          </cell>
          <cell r="D110" t="str">
            <v>392</v>
          </cell>
          <cell r="E110" t="str">
            <v>JPY</v>
          </cell>
          <cell r="F110">
            <v>392</v>
          </cell>
          <cell r="G110" t="str">
            <v>Japanese Yen</v>
          </cell>
        </row>
        <row r="111">
          <cell r="A111" t="str">
            <v>Jersey</v>
          </cell>
          <cell r="B111" t="str">
            <v>JE</v>
          </cell>
          <cell r="C111" t="str">
            <v>JEY</v>
          </cell>
          <cell r="D111" t="str">
            <v>832</v>
          </cell>
          <cell r="E111" t="str">
            <v>JEP</v>
          </cell>
          <cell r="F111">
            <v>0</v>
          </cell>
          <cell r="G111" t="str">
            <v>Jersey Pound</v>
          </cell>
        </row>
        <row r="112">
          <cell r="A112" t="str">
            <v>Jordan</v>
          </cell>
          <cell r="B112" t="str">
            <v>JO</v>
          </cell>
          <cell r="C112" t="str">
            <v>JOR</v>
          </cell>
          <cell r="D112" t="str">
            <v>400</v>
          </cell>
          <cell r="E112" t="str">
            <v>JOD</v>
          </cell>
          <cell r="F112">
            <v>400</v>
          </cell>
          <cell r="G112" t="str">
            <v>Jordanian Dinar</v>
          </cell>
        </row>
        <row r="113">
          <cell r="A113" t="str">
            <v>Kazakhstan</v>
          </cell>
          <cell r="B113" t="str">
            <v>KZ</v>
          </cell>
          <cell r="C113" t="str">
            <v>KAZ</v>
          </cell>
          <cell r="D113" t="str">
            <v>398</v>
          </cell>
          <cell r="E113" t="str">
            <v>KZT</v>
          </cell>
          <cell r="F113">
            <v>398</v>
          </cell>
          <cell r="G113" t="str">
            <v>Kazakhstani Tenge</v>
          </cell>
        </row>
        <row r="114">
          <cell r="A114" t="str">
            <v>Kenya</v>
          </cell>
          <cell r="B114" t="str">
            <v>KE</v>
          </cell>
          <cell r="C114" t="str">
            <v>KEN</v>
          </cell>
          <cell r="D114" t="str">
            <v>404</v>
          </cell>
          <cell r="E114" t="str">
            <v>KES</v>
          </cell>
          <cell r="F114">
            <v>404</v>
          </cell>
          <cell r="G114" t="str">
            <v>Kenyan Shilling</v>
          </cell>
        </row>
        <row r="115">
          <cell r="A115" t="str">
            <v>Kiribati</v>
          </cell>
          <cell r="B115" t="str">
            <v>KI</v>
          </cell>
          <cell r="C115" t="str">
            <v>KIR</v>
          </cell>
          <cell r="D115" t="str">
            <v>296</v>
          </cell>
        </row>
        <row r="116">
          <cell r="A116" t="str">
            <v>Korea (North)</v>
          </cell>
          <cell r="B116" t="str">
            <v>KP</v>
          </cell>
          <cell r="C116" t="str">
            <v>PRK</v>
          </cell>
          <cell r="D116" t="str">
            <v>408</v>
          </cell>
          <cell r="E116" t="str">
            <v>KPW</v>
          </cell>
          <cell r="F116">
            <v>408</v>
          </cell>
          <cell r="G116" t="str">
            <v>North Korean Won</v>
          </cell>
        </row>
        <row r="117">
          <cell r="A117" t="str">
            <v>Korea (South)</v>
          </cell>
          <cell r="B117" t="str">
            <v>KR</v>
          </cell>
          <cell r="C117" t="str">
            <v>KOR</v>
          </cell>
          <cell r="D117" t="str">
            <v>410</v>
          </cell>
          <cell r="E117" t="str">
            <v>KRW</v>
          </cell>
          <cell r="F117">
            <v>410</v>
          </cell>
          <cell r="G117" t="str">
            <v>South Korean Won</v>
          </cell>
        </row>
        <row r="118">
          <cell r="A118" t="str">
            <v>Kosovo</v>
          </cell>
          <cell r="B118" t="str">
            <v>XK</v>
          </cell>
          <cell r="C118" t="str">
            <v>XKX</v>
          </cell>
          <cell r="D118" t="str">
            <v>-</v>
          </cell>
          <cell r="E118" t="str">
            <v>EUR</v>
          </cell>
          <cell r="F118">
            <v>978</v>
          </cell>
          <cell r="G118" t="str">
            <v>Euro</v>
          </cell>
        </row>
        <row r="119">
          <cell r="A119" t="str">
            <v>Kuwait</v>
          </cell>
          <cell r="B119" t="str">
            <v>KW</v>
          </cell>
          <cell r="C119" t="str">
            <v>KWT</v>
          </cell>
          <cell r="D119" t="str">
            <v>414</v>
          </cell>
          <cell r="E119" t="str">
            <v>KWD</v>
          </cell>
          <cell r="F119">
            <v>414</v>
          </cell>
          <cell r="G119" t="str">
            <v>Kuwaiti Dinar</v>
          </cell>
        </row>
        <row r="120">
          <cell r="A120" t="str">
            <v>Kyrgyz Republic</v>
          </cell>
          <cell r="B120" t="str">
            <v>KG</v>
          </cell>
          <cell r="C120" t="str">
            <v>KGZ</v>
          </cell>
          <cell r="D120" t="str">
            <v>417</v>
          </cell>
          <cell r="E120" t="str">
            <v>KGS</v>
          </cell>
          <cell r="F120">
            <v>417</v>
          </cell>
          <cell r="G120" t="str">
            <v>Kyrgyzstani Som</v>
          </cell>
        </row>
        <row r="121">
          <cell r="A121" t="str">
            <v>Lao PDR</v>
          </cell>
          <cell r="B121" t="str">
            <v>LA</v>
          </cell>
          <cell r="C121" t="str">
            <v>LAO</v>
          </cell>
          <cell r="D121" t="str">
            <v>418</v>
          </cell>
          <cell r="E121" t="str">
            <v>LAK</v>
          </cell>
          <cell r="F121">
            <v>418</v>
          </cell>
          <cell r="G121" t="str">
            <v>Lao Kip</v>
          </cell>
        </row>
        <row r="122">
          <cell r="A122" t="str">
            <v>Latvia</v>
          </cell>
          <cell r="B122" t="str">
            <v>LV</v>
          </cell>
          <cell r="C122" t="str">
            <v>LVA</v>
          </cell>
          <cell r="D122" t="str">
            <v>428</v>
          </cell>
          <cell r="E122" t="str">
            <v>EUR</v>
          </cell>
          <cell r="F122">
            <v>978</v>
          </cell>
          <cell r="G122" t="str">
            <v>Euro</v>
          </cell>
        </row>
        <row r="123">
          <cell r="A123" t="str">
            <v>Lebanon</v>
          </cell>
          <cell r="B123" t="str">
            <v>LB</v>
          </cell>
          <cell r="C123" t="str">
            <v>LBN</v>
          </cell>
          <cell r="D123" t="str">
            <v>422</v>
          </cell>
          <cell r="E123" t="str">
            <v>LBP</v>
          </cell>
          <cell r="F123">
            <v>422</v>
          </cell>
          <cell r="G123" t="str">
            <v>Lebanese Pound</v>
          </cell>
        </row>
        <row r="124">
          <cell r="A124" t="str">
            <v>Lesotho</v>
          </cell>
          <cell r="B124" t="str">
            <v>LS</v>
          </cell>
          <cell r="C124" t="str">
            <v>LSO</v>
          </cell>
          <cell r="D124" t="str">
            <v>426</v>
          </cell>
          <cell r="E124" t="str">
            <v>LSL</v>
          </cell>
          <cell r="F124">
            <v>426</v>
          </cell>
          <cell r="G124" t="str">
            <v>Lesotho loti</v>
          </cell>
        </row>
        <row r="125">
          <cell r="A125" t="str">
            <v>Liberia</v>
          </cell>
          <cell r="B125" t="str">
            <v>LR</v>
          </cell>
          <cell r="C125" t="str">
            <v>LBR</v>
          </cell>
          <cell r="D125" t="str">
            <v>430</v>
          </cell>
          <cell r="E125" t="str">
            <v>LRD</v>
          </cell>
          <cell r="F125">
            <v>430</v>
          </cell>
          <cell r="G125" t="str">
            <v>Liberian Dollar</v>
          </cell>
        </row>
        <row r="126">
          <cell r="A126" t="str">
            <v>Libya</v>
          </cell>
          <cell r="B126" t="str">
            <v>LY</v>
          </cell>
          <cell r="C126" t="str">
            <v>LBY</v>
          </cell>
          <cell r="D126" t="str">
            <v>434</v>
          </cell>
          <cell r="E126" t="str">
            <v>LYD</v>
          </cell>
          <cell r="F126">
            <v>434</v>
          </cell>
          <cell r="G126" t="str">
            <v>Libyan Dinar</v>
          </cell>
        </row>
        <row r="127">
          <cell r="A127" t="str">
            <v>Liechtenstein</v>
          </cell>
          <cell r="B127" t="str">
            <v>LI</v>
          </cell>
          <cell r="C127" t="str">
            <v>LIE</v>
          </cell>
          <cell r="D127" t="str">
            <v>438</v>
          </cell>
          <cell r="E127" t="str">
            <v>CHF</v>
          </cell>
          <cell r="F127">
            <v>756</v>
          </cell>
          <cell r="G127" t="str">
            <v>Swiss franc</v>
          </cell>
        </row>
        <row r="128">
          <cell r="A128" t="str">
            <v>Lithuania</v>
          </cell>
          <cell r="B128" t="str">
            <v>LT</v>
          </cell>
          <cell r="C128" t="str">
            <v>LTU</v>
          </cell>
          <cell r="D128" t="str">
            <v>440</v>
          </cell>
          <cell r="E128" t="str">
            <v>EUR</v>
          </cell>
          <cell r="F128">
            <v>978</v>
          </cell>
          <cell r="G128" t="str">
            <v>Euro</v>
          </cell>
        </row>
        <row r="129">
          <cell r="A129" t="str">
            <v>Luxembourg</v>
          </cell>
          <cell r="B129" t="str">
            <v>LU</v>
          </cell>
          <cell r="C129" t="str">
            <v>LUX</v>
          </cell>
          <cell r="D129" t="str">
            <v>442</v>
          </cell>
          <cell r="E129" t="str">
            <v>EUR</v>
          </cell>
          <cell r="F129">
            <v>978</v>
          </cell>
          <cell r="G129" t="str">
            <v>Euro</v>
          </cell>
        </row>
        <row r="130">
          <cell r="A130" t="str">
            <v>Macao</v>
          </cell>
          <cell r="B130" t="str">
            <v>MO</v>
          </cell>
          <cell r="C130" t="str">
            <v>MAC</v>
          </cell>
          <cell r="D130" t="str">
            <v>446</v>
          </cell>
          <cell r="E130" t="str">
            <v>MOP</v>
          </cell>
          <cell r="F130">
            <v>446</v>
          </cell>
          <cell r="G130" t="str">
            <v>Macanese patca</v>
          </cell>
        </row>
        <row r="131">
          <cell r="A131" t="str">
            <v>Macedonia</v>
          </cell>
          <cell r="B131" t="str">
            <v>MK</v>
          </cell>
          <cell r="C131" t="str">
            <v>MKD</v>
          </cell>
          <cell r="D131" t="str">
            <v>807</v>
          </cell>
          <cell r="E131" t="str">
            <v>MKD</v>
          </cell>
          <cell r="F131">
            <v>807</v>
          </cell>
          <cell r="G131" t="str">
            <v>Macedonian denar</v>
          </cell>
        </row>
        <row r="132">
          <cell r="A132" t="str">
            <v>Madagascar</v>
          </cell>
          <cell r="B132" t="str">
            <v>MG</v>
          </cell>
          <cell r="C132" t="str">
            <v>MDG</v>
          </cell>
          <cell r="D132" t="str">
            <v>450</v>
          </cell>
          <cell r="E132" t="str">
            <v>MGA</v>
          </cell>
          <cell r="F132">
            <v>969</v>
          </cell>
          <cell r="G132" t="str">
            <v>Malagasy Ariary</v>
          </cell>
        </row>
        <row r="133">
          <cell r="A133" t="str">
            <v>Malawi</v>
          </cell>
          <cell r="B133" t="str">
            <v>MW</v>
          </cell>
          <cell r="C133" t="str">
            <v>MWI</v>
          </cell>
          <cell r="D133" t="str">
            <v>454</v>
          </cell>
          <cell r="E133" t="str">
            <v>MWK</v>
          </cell>
          <cell r="F133">
            <v>454</v>
          </cell>
          <cell r="G133" t="str">
            <v>Malawian kwacha</v>
          </cell>
        </row>
        <row r="134">
          <cell r="A134" t="str">
            <v>Malaysia</v>
          </cell>
          <cell r="B134" t="str">
            <v>MY</v>
          </cell>
          <cell r="C134" t="str">
            <v>MYS</v>
          </cell>
          <cell r="D134" t="str">
            <v>458</v>
          </cell>
          <cell r="E134" t="str">
            <v>MYR</v>
          </cell>
          <cell r="F134">
            <v>458</v>
          </cell>
          <cell r="G134" t="str">
            <v>Malaysian Ringgit</v>
          </cell>
        </row>
        <row r="135">
          <cell r="A135" t="str">
            <v>Maldives</v>
          </cell>
          <cell r="B135" t="str">
            <v>MV</v>
          </cell>
          <cell r="C135" t="str">
            <v>MDV</v>
          </cell>
          <cell r="D135" t="str">
            <v>462</v>
          </cell>
          <cell r="E135" t="str">
            <v>MVR</v>
          </cell>
          <cell r="F135">
            <v>462</v>
          </cell>
          <cell r="G135" t="str">
            <v>Maldivian Rufiyaa</v>
          </cell>
        </row>
        <row r="136">
          <cell r="A136" t="str">
            <v>Mali</v>
          </cell>
          <cell r="B136" t="str">
            <v>ML</v>
          </cell>
          <cell r="C136" t="str">
            <v>MLI</v>
          </cell>
          <cell r="D136" t="str">
            <v>466</v>
          </cell>
          <cell r="E136" t="str">
            <v>XOF</v>
          </cell>
          <cell r="F136">
            <v>952</v>
          </cell>
          <cell r="G136" t="str">
            <v>West African CFA franc</v>
          </cell>
        </row>
        <row r="137">
          <cell r="A137" t="str">
            <v>Malta</v>
          </cell>
          <cell r="B137" t="str">
            <v>MT</v>
          </cell>
          <cell r="C137" t="str">
            <v>MLT</v>
          </cell>
          <cell r="D137" t="str">
            <v>470</v>
          </cell>
          <cell r="E137" t="str">
            <v>EUR</v>
          </cell>
          <cell r="F137">
            <v>978</v>
          </cell>
          <cell r="G137" t="str">
            <v>Euro</v>
          </cell>
        </row>
        <row r="138">
          <cell r="A138" t="str">
            <v>Marshall Islands</v>
          </cell>
          <cell r="B138" t="str">
            <v>MH</v>
          </cell>
          <cell r="C138" t="str">
            <v>MHL</v>
          </cell>
          <cell r="D138" t="str">
            <v>584</v>
          </cell>
          <cell r="E138" t="str">
            <v>USD</v>
          </cell>
          <cell r="F138">
            <v>840</v>
          </cell>
          <cell r="G138" t="str">
            <v>United States dollar</v>
          </cell>
        </row>
        <row r="139">
          <cell r="A139" t="str">
            <v>Martinique</v>
          </cell>
          <cell r="B139" t="str">
            <v>MQ</v>
          </cell>
          <cell r="C139" t="str">
            <v>MTQ</v>
          </cell>
          <cell r="D139" t="str">
            <v>474</v>
          </cell>
          <cell r="E139" t="str">
            <v>EUR</v>
          </cell>
          <cell r="F139">
            <v>978</v>
          </cell>
          <cell r="G139" t="str">
            <v>Euro</v>
          </cell>
        </row>
        <row r="140">
          <cell r="A140" t="str">
            <v>Mauritania</v>
          </cell>
          <cell r="B140" t="str">
            <v>MR</v>
          </cell>
          <cell r="C140" t="str">
            <v>MRT</v>
          </cell>
          <cell r="D140" t="str">
            <v>478</v>
          </cell>
          <cell r="E140" t="str">
            <v>MRO</v>
          </cell>
          <cell r="F140">
            <v>478</v>
          </cell>
          <cell r="G140" t="str">
            <v>Mauritanian Ouguiya</v>
          </cell>
        </row>
        <row r="141">
          <cell r="A141" t="str">
            <v>Mauritius</v>
          </cell>
          <cell r="B141" t="str">
            <v>MU</v>
          </cell>
          <cell r="C141" t="str">
            <v>MUS</v>
          </cell>
          <cell r="D141" t="str">
            <v>480</v>
          </cell>
          <cell r="E141" t="str">
            <v>MUR</v>
          </cell>
          <cell r="F141">
            <v>480</v>
          </cell>
          <cell r="G141" t="str">
            <v>Mauritian Rupee</v>
          </cell>
        </row>
        <row r="142">
          <cell r="A142" t="str">
            <v>Mayotte</v>
          </cell>
          <cell r="B142" t="str">
            <v>YT</v>
          </cell>
          <cell r="C142" t="str">
            <v>MYT</v>
          </cell>
          <cell r="D142" t="str">
            <v>175</v>
          </cell>
          <cell r="E142" t="str">
            <v>EUR</v>
          </cell>
          <cell r="F142">
            <v>978</v>
          </cell>
          <cell r="G142" t="str">
            <v>Euro</v>
          </cell>
        </row>
        <row r="143">
          <cell r="A143" t="str">
            <v>Mexico</v>
          </cell>
          <cell r="B143" t="str">
            <v>MX</v>
          </cell>
          <cell r="C143" t="str">
            <v>MEX</v>
          </cell>
          <cell r="D143" t="str">
            <v>484</v>
          </cell>
          <cell r="E143" t="str">
            <v>MXN</v>
          </cell>
          <cell r="F143">
            <v>484</v>
          </cell>
          <cell r="G143" t="str">
            <v>Mexican Peso</v>
          </cell>
        </row>
        <row r="144">
          <cell r="A144" t="str">
            <v>Micronesia</v>
          </cell>
          <cell r="B144" t="str">
            <v>FM</v>
          </cell>
          <cell r="C144" t="str">
            <v>FSM</v>
          </cell>
          <cell r="D144" t="str">
            <v>583</v>
          </cell>
          <cell r="E144" t="str">
            <v>USD</v>
          </cell>
          <cell r="F144">
            <v>840</v>
          </cell>
          <cell r="G144" t="str">
            <v>United States dollar</v>
          </cell>
        </row>
        <row r="145">
          <cell r="A145" t="str">
            <v>Moldova</v>
          </cell>
          <cell r="B145" t="str">
            <v>MD</v>
          </cell>
          <cell r="C145" t="str">
            <v>MDA</v>
          </cell>
          <cell r="D145" t="str">
            <v>498</v>
          </cell>
          <cell r="E145" t="str">
            <v>MDL</v>
          </cell>
          <cell r="F145">
            <v>498</v>
          </cell>
          <cell r="G145" t="str">
            <v>Moldovan Leu</v>
          </cell>
        </row>
        <row r="146">
          <cell r="A146" t="str">
            <v>Monaco</v>
          </cell>
          <cell r="B146" t="str">
            <v>MC</v>
          </cell>
          <cell r="C146" t="str">
            <v>MCO</v>
          </cell>
          <cell r="D146" t="str">
            <v>492</v>
          </cell>
          <cell r="E146" t="str">
            <v>EUR</v>
          </cell>
          <cell r="F146">
            <v>978</v>
          </cell>
          <cell r="G146" t="str">
            <v>Euro</v>
          </cell>
        </row>
        <row r="147">
          <cell r="A147" t="str">
            <v>Mongolia</v>
          </cell>
          <cell r="B147" t="str">
            <v>MN</v>
          </cell>
          <cell r="C147" t="str">
            <v>MNG</v>
          </cell>
          <cell r="D147" t="str">
            <v>496</v>
          </cell>
          <cell r="E147" t="str">
            <v>MNT</v>
          </cell>
          <cell r="F147">
            <v>496</v>
          </cell>
          <cell r="G147" t="str">
            <v>Mongolian Tugrik</v>
          </cell>
        </row>
        <row r="148">
          <cell r="A148" t="str">
            <v>Montenegro</v>
          </cell>
          <cell r="B148" t="str">
            <v>ME</v>
          </cell>
          <cell r="C148" t="str">
            <v>MNE</v>
          </cell>
          <cell r="D148" t="str">
            <v>499</v>
          </cell>
          <cell r="E148" t="str">
            <v>EUR</v>
          </cell>
          <cell r="F148">
            <v>978</v>
          </cell>
          <cell r="G148" t="str">
            <v>Euro</v>
          </cell>
        </row>
        <row r="149">
          <cell r="A149" t="str">
            <v>Montserrat</v>
          </cell>
          <cell r="B149" t="str">
            <v>MS</v>
          </cell>
          <cell r="C149" t="str">
            <v>MSR</v>
          </cell>
          <cell r="D149" t="str">
            <v>500</v>
          </cell>
          <cell r="E149" t="str">
            <v>XCD</v>
          </cell>
          <cell r="F149">
            <v>951</v>
          </cell>
          <cell r="G149" t="str">
            <v>East Caribbean dollar</v>
          </cell>
        </row>
        <row r="150">
          <cell r="A150" t="str">
            <v>Morocco</v>
          </cell>
          <cell r="B150" t="str">
            <v>MA</v>
          </cell>
          <cell r="C150" t="str">
            <v>MAR</v>
          </cell>
          <cell r="D150" t="str">
            <v>504</v>
          </cell>
          <cell r="E150" t="str">
            <v>MAD</v>
          </cell>
          <cell r="F150">
            <v>504</v>
          </cell>
          <cell r="G150" t="str">
            <v>Moroccan Dirham</v>
          </cell>
        </row>
        <row r="151">
          <cell r="A151" t="str">
            <v>Mozambique</v>
          </cell>
          <cell r="B151" t="str">
            <v>MZ</v>
          </cell>
          <cell r="C151" t="str">
            <v>MOZ</v>
          </cell>
          <cell r="D151" t="str">
            <v>508</v>
          </cell>
          <cell r="E151" t="str">
            <v>MZN</v>
          </cell>
          <cell r="F151">
            <v>943</v>
          </cell>
          <cell r="G151" t="str">
            <v>Mozambique Metical</v>
          </cell>
        </row>
        <row r="152">
          <cell r="A152" t="str">
            <v>Myanmar</v>
          </cell>
          <cell r="B152" t="str">
            <v>MM</v>
          </cell>
          <cell r="C152" t="str">
            <v>MMR</v>
          </cell>
          <cell r="D152" t="str">
            <v>104</v>
          </cell>
          <cell r="E152" t="str">
            <v>MMK</v>
          </cell>
          <cell r="F152">
            <v>104</v>
          </cell>
          <cell r="G152" t="str">
            <v>Burmese Kyat</v>
          </cell>
        </row>
        <row r="153">
          <cell r="A153" t="str">
            <v>Namibia</v>
          </cell>
          <cell r="B153" t="str">
            <v>NA</v>
          </cell>
          <cell r="C153" t="str">
            <v>NAM</v>
          </cell>
          <cell r="D153" t="str">
            <v>516</v>
          </cell>
          <cell r="E153" t="str">
            <v>NAD</v>
          </cell>
          <cell r="F153">
            <v>516</v>
          </cell>
          <cell r="G153" t="str">
            <v>Namibian Dollar</v>
          </cell>
        </row>
        <row r="154">
          <cell r="A154" t="str">
            <v>Nauru</v>
          </cell>
          <cell r="B154" t="str">
            <v>NR</v>
          </cell>
          <cell r="C154" t="str">
            <v>NRU</v>
          </cell>
          <cell r="D154" t="str">
            <v>520</v>
          </cell>
        </row>
        <row r="155">
          <cell r="A155" t="str">
            <v>Nepal</v>
          </cell>
          <cell r="B155" t="str">
            <v>NP</v>
          </cell>
          <cell r="C155" t="str">
            <v>NPL</v>
          </cell>
          <cell r="D155" t="str">
            <v>524</v>
          </cell>
          <cell r="E155" t="str">
            <v>NPR</v>
          </cell>
          <cell r="F155">
            <v>524</v>
          </cell>
          <cell r="G155" t="str">
            <v>Nepalese Rupee</v>
          </cell>
        </row>
        <row r="156">
          <cell r="A156" t="str">
            <v>Netherlands</v>
          </cell>
          <cell r="B156" t="str">
            <v>NL</v>
          </cell>
          <cell r="C156" t="str">
            <v>NLD</v>
          </cell>
          <cell r="D156" t="str">
            <v>528</v>
          </cell>
          <cell r="E156" t="str">
            <v>EUR</v>
          </cell>
          <cell r="F156">
            <v>978</v>
          </cell>
          <cell r="G156" t="str">
            <v>Euro</v>
          </cell>
        </row>
        <row r="157">
          <cell r="A157" t="str">
            <v>Netherlands Antilles</v>
          </cell>
          <cell r="B157" t="str">
            <v>AN</v>
          </cell>
          <cell r="C157" t="str">
            <v>ANT</v>
          </cell>
          <cell r="D157" t="str">
            <v>530</v>
          </cell>
          <cell r="E157" t="str">
            <v>ANG</v>
          </cell>
          <cell r="F157">
            <v>532</v>
          </cell>
          <cell r="G157" t="str">
            <v>Netherlands Antillean guilder</v>
          </cell>
        </row>
        <row r="158">
          <cell r="A158" t="str">
            <v>New Caledonia</v>
          </cell>
          <cell r="B158" t="str">
            <v>NC</v>
          </cell>
          <cell r="C158" t="str">
            <v>NCL</v>
          </cell>
          <cell r="D158" t="str">
            <v>540</v>
          </cell>
        </row>
        <row r="159">
          <cell r="A159" t="str">
            <v>New Zealand</v>
          </cell>
          <cell r="B159" t="str">
            <v>NZ</v>
          </cell>
          <cell r="C159" t="str">
            <v>NZL</v>
          </cell>
          <cell r="D159" t="str">
            <v>554</v>
          </cell>
          <cell r="E159" t="str">
            <v>NZD</v>
          </cell>
          <cell r="F159">
            <v>554</v>
          </cell>
          <cell r="G159" t="str">
            <v>New Zealand Dollar</v>
          </cell>
        </row>
        <row r="160">
          <cell r="A160" t="str">
            <v>Nicaragua</v>
          </cell>
          <cell r="B160" t="str">
            <v>NI</v>
          </cell>
          <cell r="C160" t="str">
            <v>NIC</v>
          </cell>
          <cell r="D160" t="str">
            <v>558</v>
          </cell>
          <cell r="E160" t="str">
            <v>NIO</v>
          </cell>
          <cell r="F160">
            <v>558</v>
          </cell>
          <cell r="G160" t="str">
            <v>Nicaraguan córdoba oro</v>
          </cell>
        </row>
        <row r="161">
          <cell r="A161" t="str">
            <v>Niger</v>
          </cell>
          <cell r="B161" t="str">
            <v>NE</v>
          </cell>
          <cell r="C161" t="str">
            <v>NER</v>
          </cell>
          <cell r="D161" t="str">
            <v>562</v>
          </cell>
          <cell r="E161" t="str">
            <v>XOF</v>
          </cell>
          <cell r="F161">
            <v>952</v>
          </cell>
          <cell r="G161" t="str">
            <v>West African CFA franc</v>
          </cell>
        </row>
        <row r="162">
          <cell r="A162" t="str">
            <v>Nigeria</v>
          </cell>
          <cell r="B162" t="str">
            <v>NG</v>
          </cell>
          <cell r="C162" t="str">
            <v>NGA</v>
          </cell>
          <cell r="D162" t="str">
            <v>566</v>
          </cell>
          <cell r="E162" t="str">
            <v>NGN</v>
          </cell>
          <cell r="F162">
            <v>566</v>
          </cell>
          <cell r="G162" t="str">
            <v>Nigerian Naira</v>
          </cell>
        </row>
        <row r="163">
          <cell r="A163" t="str">
            <v>Niue</v>
          </cell>
          <cell r="B163" t="str">
            <v>NU</v>
          </cell>
          <cell r="C163" t="str">
            <v>NIU</v>
          </cell>
          <cell r="D163" t="str">
            <v>570</v>
          </cell>
        </row>
        <row r="164">
          <cell r="A164" t="str">
            <v>Norfolk Island</v>
          </cell>
          <cell r="B164" t="str">
            <v>NF</v>
          </cell>
          <cell r="C164" t="str">
            <v>NFK</v>
          </cell>
          <cell r="D164" t="str">
            <v>574</v>
          </cell>
        </row>
        <row r="165">
          <cell r="A165" t="str">
            <v>Northern Mariana Islands</v>
          </cell>
          <cell r="B165" t="str">
            <v>MP</v>
          </cell>
          <cell r="C165" t="str">
            <v>MNP</v>
          </cell>
          <cell r="D165" t="str">
            <v>580</v>
          </cell>
          <cell r="E165" t="str">
            <v>USD</v>
          </cell>
          <cell r="F165">
            <v>840</v>
          </cell>
          <cell r="G165" t="str">
            <v>United States dollar</v>
          </cell>
        </row>
        <row r="166">
          <cell r="A166" t="str">
            <v>Norway</v>
          </cell>
          <cell r="B166" t="str">
            <v>NO</v>
          </cell>
          <cell r="C166" t="str">
            <v>NOR</v>
          </cell>
          <cell r="D166" t="str">
            <v>578</v>
          </cell>
          <cell r="E166" t="str">
            <v>NOK</v>
          </cell>
          <cell r="F166">
            <v>578</v>
          </cell>
          <cell r="G166" t="str">
            <v>Norwegian Krone</v>
          </cell>
        </row>
        <row r="167">
          <cell r="A167" t="str">
            <v>Oman</v>
          </cell>
          <cell r="B167" t="str">
            <v>OM</v>
          </cell>
          <cell r="C167" t="str">
            <v>OMN</v>
          </cell>
          <cell r="D167" t="str">
            <v>512</v>
          </cell>
          <cell r="E167" t="str">
            <v>OMR</v>
          </cell>
          <cell r="F167">
            <v>512</v>
          </cell>
          <cell r="G167" t="str">
            <v>Omani Rial</v>
          </cell>
        </row>
        <row r="168">
          <cell r="A168" t="str">
            <v>Pakistan</v>
          </cell>
          <cell r="B168" t="str">
            <v>PK</v>
          </cell>
          <cell r="C168" t="str">
            <v>PAK</v>
          </cell>
          <cell r="D168" t="str">
            <v>586</v>
          </cell>
          <cell r="E168" t="str">
            <v>PKR</v>
          </cell>
          <cell r="F168">
            <v>586</v>
          </cell>
          <cell r="G168" t="str">
            <v>Pakistani Rupee</v>
          </cell>
        </row>
        <row r="169">
          <cell r="A169" t="str">
            <v>Palau</v>
          </cell>
          <cell r="B169" t="str">
            <v>PW</v>
          </cell>
          <cell r="C169" t="str">
            <v>PLW</v>
          </cell>
          <cell r="D169" t="str">
            <v>585</v>
          </cell>
          <cell r="E169" t="str">
            <v>USD</v>
          </cell>
          <cell r="F169">
            <v>840</v>
          </cell>
          <cell r="G169" t="str">
            <v>United States dollar</v>
          </cell>
        </row>
        <row r="170">
          <cell r="A170" t="str">
            <v>Palestinian Territory</v>
          </cell>
          <cell r="B170" t="str">
            <v>PS</v>
          </cell>
          <cell r="C170" t="str">
            <v>PSE</v>
          </cell>
          <cell r="D170" t="str">
            <v>275</v>
          </cell>
        </row>
        <row r="171">
          <cell r="A171" t="str">
            <v>Panama</v>
          </cell>
          <cell r="B171" t="str">
            <v>PA</v>
          </cell>
          <cell r="C171" t="str">
            <v>PAN</v>
          </cell>
          <cell r="D171" t="str">
            <v>591</v>
          </cell>
          <cell r="E171" t="str">
            <v>PAB</v>
          </cell>
          <cell r="F171">
            <v>590</v>
          </cell>
          <cell r="G171" t="str">
            <v>Panamanian balboa</v>
          </cell>
        </row>
        <row r="172">
          <cell r="A172" t="str">
            <v>Papua New Guinea</v>
          </cell>
          <cell r="B172" t="str">
            <v>PG</v>
          </cell>
          <cell r="C172" t="str">
            <v>PNG</v>
          </cell>
          <cell r="D172" t="str">
            <v>598</v>
          </cell>
          <cell r="E172" t="str">
            <v>PGK</v>
          </cell>
          <cell r="F172">
            <v>598</v>
          </cell>
          <cell r="G172" t="str">
            <v>Papua New Guinean Kina</v>
          </cell>
        </row>
        <row r="173">
          <cell r="A173" t="str">
            <v>Paraguay</v>
          </cell>
          <cell r="B173" t="str">
            <v>PY</v>
          </cell>
          <cell r="C173" t="str">
            <v>PRY</v>
          </cell>
          <cell r="D173" t="str">
            <v>600</v>
          </cell>
          <cell r="E173" t="str">
            <v>PYG</v>
          </cell>
          <cell r="F173">
            <v>600</v>
          </cell>
          <cell r="G173" t="str">
            <v>Paraguayan guaraní</v>
          </cell>
        </row>
        <row r="174">
          <cell r="A174" t="str">
            <v>Peru</v>
          </cell>
          <cell r="B174" t="str">
            <v>PE</v>
          </cell>
          <cell r="C174" t="str">
            <v>PER</v>
          </cell>
          <cell r="D174" t="str">
            <v>604</v>
          </cell>
          <cell r="E174" t="str">
            <v>PEN</v>
          </cell>
          <cell r="F174">
            <v>604</v>
          </cell>
          <cell r="G174" t="str">
            <v>Peruvian Sol</v>
          </cell>
        </row>
        <row r="175">
          <cell r="A175" t="str">
            <v>Philippines</v>
          </cell>
          <cell r="B175" t="str">
            <v>PH</v>
          </cell>
          <cell r="C175" t="str">
            <v>PHL</v>
          </cell>
          <cell r="D175" t="str">
            <v>608</v>
          </cell>
          <cell r="E175" t="str">
            <v>PHP</v>
          </cell>
          <cell r="F175">
            <v>608</v>
          </cell>
          <cell r="G175" t="str">
            <v>Philippine Peso</v>
          </cell>
        </row>
        <row r="176">
          <cell r="A176" t="str">
            <v>Pitcairn</v>
          </cell>
          <cell r="B176" t="str">
            <v>PN</v>
          </cell>
          <cell r="C176" t="str">
            <v>PCN</v>
          </cell>
          <cell r="D176" t="str">
            <v>612</v>
          </cell>
        </row>
        <row r="177">
          <cell r="A177" t="str">
            <v>Poland</v>
          </cell>
          <cell r="B177" t="str">
            <v>PL</v>
          </cell>
          <cell r="C177" t="str">
            <v>POL</v>
          </cell>
          <cell r="D177" t="str">
            <v>616</v>
          </cell>
          <cell r="E177" t="str">
            <v>PLN</v>
          </cell>
          <cell r="F177">
            <v>985</v>
          </cell>
          <cell r="G177" t="str">
            <v>Polish Zloty</v>
          </cell>
        </row>
        <row r="178">
          <cell r="A178" t="str">
            <v>Portugal</v>
          </cell>
          <cell r="B178" t="str">
            <v>PT</v>
          </cell>
          <cell r="C178" t="str">
            <v>PRT</v>
          </cell>
          <cell r="D178" t="str">
            <v>620</v>
          </cell>
          <cell r="E178" t="str">
            <v>EUR</v>
          </cell>
          <cell r="F178">
            <v>978</v>
          </cell>
          <cell r="G178" t="str">
            <v>Euro</v>
          </cell>
        </row>
        <row r="179">
          <cell r="A179" t="str">
            <v>Puerto Rico</v>
          </cell>
          <cell r="B179" t="str">
            <v>PR</v>
          </cell>
          <cell r="C179" t="str">
            <v>PRI</v>
          </cell>
          <cell r="D179" t="str">
            <v>630</v>
          </cell>
          <cell r="E179" t="str">
            <v>USD</v>
          </cell>
          <cell r="F179">
            <v>840</v>
          </cell>
          <cell r="G179" t="str">
            <v>United States dollar</v>
          </cell>
        </row>
        <row r="180">
          <cell r="A180" t="str">
            <v>Qatar</v>
          </cell>
          <cell r="B180" t="str">
            <v>QA</v>
          </cell>
          <cell r="C180" t="str">
            <v>QAT</v>
          </cell>
          <cell r="D180" t="str">
            <v>634</v>
          </cell>
          <cell r="E180" t="str">
            <v>QAR</v>
          </cell>
          <cell r="F180">
            <v>634</v>
          </cell>
          <cell r="G180" t="str">
            <v>Qatari Riyal</v>
          </cell>
        </row>
        <row r="181">
          <cell r="A181" t="str">
            <v>Republic of the Congo</v>
          </cell>
          <cell r="B181" t="str">
            <v>CG</v>
          </cell>
          <cell r="C181" t="str">
            <v>COG</v>
          </cell>
          <cell r="D181" t="str">
            <v>178</v>
          </cell>
          <cell r="E181" t="str">
            <v>XAF</v>
          </cell>
          <cell r="F181">
            <v>950</v>
          </cell>
          <cell r="G181" t="str">
            <v>Central African CFA franc</v>
          </cell>
        </row>
        <row r="182">
          <cell r="A182" t="str">
            <v>Reunion</v>
          </cell>
          <cell r="B182" t="str">
            <v>RE</v>
          </cell>
          <cell r="C182" t="str">
            <v>REU</v>
          </cell>
          <cell r="D182" t="str">
            <v>638</v>
          </cell>
          <cell r="E182" t="str">
            <v>EUR</v>
          </cell>
          <cell r="F182">
            <v>978</v>
          </cell>
          <cell r="G182" t="str">
            <v>Euro</v>
          </cell>
        </row>
        <row r="183">
          <cell r="A183" t="str">
            <v>Romania</v>
          </cell>
          <cell r="B183" t="str">
            <v>RO</v>
          </cell>
          <cell r="C183" t="str">
            <v>ROU</v>
          </cell>
          <cell r="D183" t="str">
            <v>642</v>
          </cell>
          <cell r="E183" t="str">
            <v>RON</v>
          </cell>
          <cell r="F183">
            <v>946</v>
          </cell>
          <cell r="G183" t="str">
            <v>Romanian Leu</v>
          </cell>
        </row>
        <row r="184">
          <cell r="A184" t="str">
            <v>Russian Federation</v>
          </cell>
          <cell r="B184" t="str">
            <v>RU</v>
          </cell>
          <cell r="C184" t="str">
            <v>RUS</v>
          </cell>
          <cell r="D184" t="str">
            <v>643</v>
          </cell>
          <cell r="E184" t="str">
            <v>RUB</v>
          </cell>
          <cell r="F184">
            <v>643</v>
          </cell>
          <cell r="G184" t="str">
            <v>Russian Ruble</v>
          </cell>
        </row>
        <row r="185">
          <cell r="A185" t="str">
            <v>Rwanda</v>
          </cell>
          <cell r="B185" t="str">
            <v>RW</v>
          </cell>
          <cell r="C185" t="str">
            <v>RWA</v>
          </cell>
          <cell r="D185" t="str">
            <v>646</v>
          </cell>
          <cell r="E185" t="str">
            <v>RWF</v>
          </cell>
          <cell r="F185">
            <v>646</v>
          </cell>
          <cell r="G185" t="str">
            <v>Rwandan Franc</v>
          </cell>
        </row>
        <row r="186">
          <cell r="A186" t="str">
            <v>Saint Helena</v>
          </cell>
          <cell r="B186" t="str">
            <v>SH</v>
          </cell>
          <cell r="C186" t="str">
            <v>SHN</v>
          </cell>
          <cell r="D186" t="str">
            <v>654</v>
          </cell>
          <cell r="E186" t="str">
            <v>SHP</v>
          </cell>
          <cell r="F186">
            <v>654</v>
          </cell>
          <cell r="G186" t="str">
            <v>Saint Helena Pound</v>
          </cell>
        </row>
        <row r="187">
          <cell r="A187" t="str">
            <v>Saint Kitts and Nevis</v>
          </cell>
          <cell r="B187" t="str">
            <v>KN</v>
          </cell>
          <cell r="C187" t="str">
            <v>KNA</v>
          </cell>
          <cell r="D187" t="str">
            <v>659</v>
          </cell>
          <cell r="E187" t="str">
            <v>XCD</v>
          </cell>
          <cell r="F187">
            <v>951</v>
          </cell>
          <cell r="G187" t="str">
            <v>East Caribbean dollar</v>
          </cell>
        </row>
        <row r="188">
          <cell r="A188" t="str">
            <v>Saint Lucia</v>
          </cell>
          <cell r="B188" t="str">
            <v>LC</v>
          </cell>
          <cell r="C188" t="str">
            <v>LCA</v>
          </cell>
          <cell r="D188" t="str">
            <v>662</v>
          </cell>
          <cell r="E188" t="str">
            <v>XCD</v>
          </cell>
          <cell r="F188">
            <v>951</v>
          </cell>
          <cell r="G188" t="str">
            <v>East Caribbean dollar</v>
          </cell>
        </row>
        <row r="189">
          <cell r="A189" t="str">
            <v>Saint Pierre and Miquelon</v>
          </cell>
          <cell r="B189" t="str">
            <v>PM</v>
          </cell>
          <cell r="C189" t="str">
            <v>SPM</v>
          </cell>
          <cell r="D189" t="str">
            <v>666</v>
          </cell>
          <cell r="E189" t="str">
            <v>EUR</v>
          </cell>
          <cell r="F189">
            <v>978</v>
          </cell>
          <cell r="G189" t="str">
            <v>Euro</v>
          </cell>
        </row>
        <row r="190">
          <cell r="A190" t="str">
            <v>Saint Vincent and Grenadines</v>
          </cell>
          <cell r="B190" t="str">
            <v>VC</v>
          </cell>
          <cell r="C190" t="str">
            <v>VCT</v>
          </cell>
          <cell r="D190" t="str">
            <v>670</v>
          </cell>
          <cell r="E190" t="str">
            <v>XCD</v>
          </cell>
          <cell r="F190">
            <v>951</v>
          </cell>
          <cell r="G190" t="str">
            <v>East Caribbean dollar</v>
          </cell>
        </row>
        <row r="191">
          <cell r="A191" t="str">
            <v>Saint-Barthelemy</v>
          </cell>
          <cell r="B191" t="str">
            <v>BL</v>
          </cell>
          <cell r="C191" t="str">
            <v>BLM</v>
          </cell>
          <cell r="D191" t="str">
            <v>652</v>
          </cell>
          <cell r="E191" t="str">
            <v>EUR</v>
          </cell>
          <cell r="F191">
            <v>978</v>
          </cell>
          <cell r="G191" t="str">
            <v>Euro</v>
          </cell>
        </row>
        <row r="192">
          <cell r="A192" t="str">
            <v>Saint-Martin</v>
          </cell>
          <cell r="B192" t="str">
            <v>MF</v>
          </cell>
          <cell r="C192" t="str">
            <v>MAF</v>
          </cell>
          <cell r="D192" t="str">
            <v>663</v>
          </cell>
          <cell r="E192" t="str">
            <v>EUR</v>
          </cell>
          <cell r="F192">
            <v>978</v>
          </cell>
          <cell r="G192" t="str">
            <v>Euro</v>
          </cell>
        </row>
        <row r="193">
          <cell r="A193" t="str">
            <v>Samoa</v>
          </cell>
          <cell r="B193" t="str">
            <v>WS</v>
          </cell>
          <cell r="C193" t="str">
            <v>WSM</v>
          </cell>
          <cell r="D193" t="str">
            <v>882</v>
          </cell>
          <cell r="E193" t="str">
            <v>WST</v>
          </cell>
          <cell r="F193">
            <v>882</v>
          </cell>
          <cell r="G193" t="str">
            <v>Samoan tala</v>
          </cell>
        </row>
        <row r="194">
          <cell r="A194" t="str">
            <v>San Marino</v>
          </cell>
          <cell r="B194" t="str">
            <v>SM</v>
          </cell>
          <cell r="C194" t="str">
            <v>SMR</v>
          </cell>
          <cell r="D194" t="str">
            <v>674</v>
          </cell>
          <cell r="E194" t="str">
            <v>EUR</v>
          </cell>
          <cell r="F194">
            <v>978</v>
          </cell>
          <cell r="G194" t="str">
            <v>Euro</v>
          </cell>
        </row>
        <row r="195">
          <cell r="A195" t="str">
            <v>Sao Tome and Principe</v>
          </cell>
          <cell r="B195" t="str">
            <v>ST</v>
          </cell>
          <cell r="C195" t="str">
            <v>STP</v>
          </cell>
          <cell r="D195" t="str">
            <v>678</v>
          </cell>
          <cell r="E195" t="str">
            <v>STD</v>
          </cell>
          <cell r="F195">
            <v>678</v>
          </cell>
          <cell r="G195" t="str">
            <v>São Tomé and Príncipe Dobra</v>
          </cell>
        </row>
        <row r="196">
          <cell r="A196" t="str">
            <v>Saudi Arabia</v>
          </cell>
          <cell r="B196" t="str">
            <v>SA</v>
          </cell>
          <cell r="C196" t="str">
            <v>SAU</v>
          </cell>
          <cell r="D196" t="str">
            <v>682</v>
          </cell>
          <cell r="E196" t="str">
            <v>SAR</v>
          </cell>
          <cell r="F196">
            <v>682</v>
          </cell>
          <cell r="G196" t="str">
            <v>Saudi Riyal</v>
          </cell>
        </row>
        <row r="197">
          <cell r="A197" t="str">
            <v>Senegal</v>
          </cell>
          <cell r="B197" t="str">
            <v>SN</v>
          </cell>
          <cell r="C197" t="str">
            <v>SEN</v>
          </cell>
          <cell r="D197" t="str">
            <v>686</v>
          </cell>
          <cell r="E197" t="str">
            <v>XOF</v>
          </cell>
          <cell r="F197">
            <v>952</v>
          </cell>
          <cell r="G197" t="str">
            <v>West African CFA franc</v>
          </cell>
        </row>
        <row r="198">
          <cell r="A198" t="str">
            <v>Serbia</v>
          </cell>
          <cell r="B198" t="str">
            <v>RS</v>
          </cell>
          <cell r="C198" t="str">
            <v>SRB</v>
          </cell>
          <cell r="D198" t="str">
            <v>688</v>
          </cell>
          <cell r="E198" t="str">
            <v>RSD</v>
          </cell>
          <cell r="F198">
            <v>941</v>
          </cell>
          <cell r="G198" t="str">
            <v>Serbian Dinar</v>
          </cell>
        </row>
        <row r="199">
          <cell r="A199" t="str">
            <v>Seychelles</v>
          </cell>
          <cell r="B199" t="str">
            <v>SC</v>
          </cell>
          <cell r="C199" t="str">
            <v>SYC</v>
          </cell>
          <cell r="D199" t="str">
            <v>690</v>
          </cell>
          <cell r="E199" t="str">
            <v>SCR</v>
          </cell>
          <cell r="F199">
            <v>690</v>
          </cell>
          <cell r="G199" t="str">
            <v>Seychellois rupee</v>
          </cell>
        </row>
        <row r="200">
          <cell r="A200" t="str">
            <v>Sierra Leone</v>
          </cell>
          <cell r="B200" t="str">
            <v>SL</v>
          </cell>
          <cell r="C200" t="str">
            <v>SLE</v>
          </cell>
          <cell r="D200" t="str">
            <v>694</v>
          </cell>
          <cell r="E200" t="str">
            <v>SLL</v>
          </cell>
          <cell r="F200">
            <v>694</v>
          </cell>
          <cell r="G200" t="str">
            <v>Sierra Leonean leone</v>
          </cell>
        </row>
        <row r="201">
          <cell r="A201" t="str">
            <v>Singapore</v>
          </cell>
          <cell r="B201" t="str">
            <v>SG</v>
          </cell>
          <cell r="C201" t="str">
            <v>SGP</v>
          </cell>
          <cell r="D201" t="str">
            <v>702</v>
          </cell>
          <cell r="E201" t="str">
            <v>SGD</v>
          </cell>
          <cell r="F201">
            <v>702</v>
          </cell>
          <cell r="G201" t="str">
            <v>Singapore Dollar</v>
          </cell>
        </row>
        <row r="202">
          <cell r="A202" t="str">
            <v>Slovakia</v>
          </cell>
          <cell r="B202" t="str">
            <v>SK</v>
          </cell>
          <cell r="C202" t="str">
            <v>SVK</v>
          </cell>
          <cell r="D202" t="str">
            <v>703</v>
          </cell>
          <cell r="E202" t="str">
            <v>EUR</v>
          </cell>
          <cell r="F202">
            <v>978</v>
          </cell>
          <cell r="G202" t="str">
            <v>Euro</v>
          </cell>
        </row>
        <row r="203">
          <cell r="A203" t="str">
            <v>Slovenia</v>
          </cell>
          <cell r="B203" t="str">
            <v>SI</v>
          </cell>
          <cell r="C203" t="str">
            <v>SVN</v>
          </cell>
          <cell r="D203" t="str">
            <v>705</v>
          </cell>
          <cell r="E203" t="str">
            <v>EUR</v>
          </cell>
          <cell r="F203">
            <v>978</v>
          </cell>
          <cell r="G203" t="str">
            <v>Euro</v>
          </cell>
        </row>
        <row r="204">
          <cell r="A204" t="str">
            <v>Solomon Islands</v>
          </cell>
          <cell r="B204" t="str">
            <v>SB</v>
          </cell>
          <cell r="C204" t="str">
            <v>SLB</v>
          </cell>
          <cell r="D204" t="str">
            <v>90</v>
          </cell>
          <cell r="E204" t="str">
            <v>SBD</v>
          </cell>
          <cell r="F204">
            <v>90</v>
          </cell>
          <cell r="G204" t="str">
            <v>Solomon Islands Dollar</v>
          </cell>
        </row>
        <row r="205">
          <cell r="A205" t="str">
            <v>Somalia</v>
          </cell>
          <cell r="B205" t="str">
            <v>SO</v>
          </cell>
          <cell r="C205" t="str">
            <v>SOM</v>
          </cell>
          <cell r="D205" t="str">
            <v>706</v>
          </cell>
          <cell r="E205" t="str">
            <v>SOS</v>
          </cell>
          <cell r="F205">
            <v>706</v>
          </cell>
          <cell r="G205" t="str">
            <v>Somali Shilling</v>
          </cell>
        </row>
        <row r="206">
          <cell r="A206" t="str">
            <v>South Africa</v>
          </cell>
          <cell r="B206" t="str">
            <v>ZA</v>
          </cell>
          <cell r="C206" t="str">
            <v>ZAF</v>
          </cell>
          <cell r="D206" t="str">
            <v>710</v>
          </cell>
          <cell r="E206" t="str">
            <v>ZAR</v>
          </cell>
          <cell r="F206">
            <v>710</v>
          </cell>
          <cell r="G206" t="str">
            <v>South African Rand</v>
          </cell>
        </row>
        <row r="207">
          <cell r="A207" t="str">
            <v>South Georgia and the South Sandwich Islands</v>
          </cell>
          <cell r="B207" t="str">
            <v>GS</v>
          </cell>
          <cell r="C207" t="str">
            <v>SGS</v>
          </cell>
          <cell r="D207" t="str">
            <v>239</v>
          </cell>
        </row>
        <row r="208">
          <cell r="A208" t="str">
            <v>South Sudan</v>
          </cell>
          <cell r="B208" t="str">
            <v>SS</v>
          </cell>
          <cell r="C208" t="str">
            <v>SSD</v>
          </cell>
          <cell r="D208" t="str">
            <v>728</v>
          </cell>
          <cell r="E208" t="str">
            <v>SSP</v>
          </cell>
          <cell r="F208">
            <v>728</v>
          </cell>
          <cell r="G208" t="str">
            <v>South Sudanese Pound</v>
          </cell>
        </row>
        <row r="209">
          <cell r="A209" t="str">
            <v>Spain</v>
          </cell>
          <cell r="B209" t="str">
            <v>ES</v>
          </cell>
          <cell r="C209" t="str">
            <v>ESP</v>
          </cell>
          <cell r="D209" t="str">
            <v>724</v>
          </cell>
          <cell r="E209" t="str">
            <v>EUR</v>
          </cell>
          <cell r="F209">
            <v>978</v>
          </cell>
          <cell r="G209" t="str">
            <v>Euro</v>
          </cell>
        </row>
        <row r="210">
          <cell r="A210" t="str">
            <v>Sri Lanka</v>
          </cell>
          <cell r="B210" t="str">
            <v>LK</v>
          </cell>
          <cell r="C210" t="str">
            <v>LKA</v>
          </cell>
          <cell r="D210" t="str">
            <v>144</v>
          </cell>
          <cell r="E210" t="str">
            <v>LKR</v>
          </cell>
          <cell r="F210">
            <v>144</v>
          </cell>
          <cell r="G210" t="str">
            <v>Sri Lankan Rupee</v>
          </cell>
        </row>
        <row r="211">
          <cell r="A211" t="str">
            <v>Sudan</v>
          </cell>
          <cell r="B211" t="str">
            <v>SD</v>
          </cell>
          <cell r="C211" t="str">
            <v>SDN</v>
          </cell>
          <cell r="D211" t="str">
            <v>736</v>
          </cell>
          <cell r="E211" t="str">
            <v>SDG</v>
          </cell>
          <cell r="F211">
            <v>938</v>
          </cell>
          <cell r="G211" t="str">
            <v>Sudanese Pound</v>
          </cell>
        </row>
        <row r="212">
          <cell r="A212" t="str">
            <v>Suriname</v>
          </cell>
          <cell r="B212" t="str">
            <v>SR</v>
          </cell>
          <cell r="C212" t="str">
            <v>SUR</v>
          </cell>
          <cell r="D212" t="str">
            <v>740</v>
          </cell>
          <cell r="E212" t="str">
            <v>SRD</v>
          </cell>
          <cell r="F212">
            <v>968</v>
          </cell>
          <cell r="G212" t="str">
            <v>Surinamese dollar</v>
          </cell>
        </row>
        <row r="213">
          <cell r="A213" t="str">
            <v>Svalbard and Jan Mayen Islands</v>
          </cell>
          <cell r="B213" t="str">
            <v>SJ</v>
          </cell>
          <cell r="C213" t="str">
            <v>SJM</v>
          </cell>
          <cell r="D213" t="str">
            <v>744</v>
          </cell>
        </row>
        <row r="214">
          <cell r="A214" t="str">
            <v>Sweden</v>
          </cell>
          <cell r="B214" t="str">
            <v>SE</v>
          </cell>
          <cell r="C214" t="str">
            <v>SWE</v>
          </cell>
          <cell r="D214" t="str">
            <v>752</v>
          </cell>
          <cell r="E214" t="str">
            <v>SEK</v>
          </cell>
          <cell r="F214">
            <v>752</v>
          </cell>
          <cell r="G214" t="str">
            <v>Swedish Krona</v>
          </cell>
        </row>
        <row r="215">
          <cell r="A215" t="str">
            <v>Switzerland</v>
          </cell>
          <cell r="B215" t="str">
            <v>CH</v>
          </cell>
          <cell r="C215" t="str">
            <v>CHE</v>
          </cell>
          <cell r="D215" t="str">
            <v>756</v>
          </cell>
          <cell r="E215" t="str">
            <v>CHF</v>
          </cell>
          <cell r="F215">
            <v>756</v>
          </cell>
          <cell r="G215" t="str">
            <v>Swiss franc</v>
          </cell>
        </row>
        <row r="216">
          <cell r="A216" t="str">
            <v>Syria</v>
          </cell>
          <cell r="B216" t="str">
            <v>SY</v>
          </cell>
          <cell r="C216" t="str">
            <v>SYR</v>
          </cell>
          <cell r="D216" t="str">
            <v>760</v>
          </cell>
          <cell r="E216" t="str">
            <v>SYP</v>
          </cell>
          <cell r="F216">
            <v>760</v>
          </cell>
          <cell r="G216" t="str">
            <v>Syrian Pound</v>
          </cell>
        </row>
        <row r="217">
          <cell r="A217" t="str">
            <v>Taiwan</v>
          </cell>
          <cell r="B217" t="str">
            <v>TW</v>
          </cell>
          <cell r="C217" t="str">
            <v>TWN</v>
          </cell>
          <cell r="D217" t="str">
            <v>158</v>
          </cell>
          <cell r="E217" t="str">
            <v>TWD</v>
          </cell>
          <cell r="F217">
            <v>901</v>
          </cell>
          <cell r="G217" t="str">
            <v>New Taiwan dollar</v>
          </cell>
        </row>
        <row r="218">
          <cell r="A218" t="str">
            <v>Tajikistan</v>
          </cell>
          <cell r="B218" t="str">
            <v>TJ</v>
          </cell>
          <cell r="C218" t="str">
            <v>TJK</v>
          </cell>
          <cell r="D218" t="str">
            <v>762</v>
          </cell>
          <cell r="E218" t="str">
            <v>TJS</v>
          </cell>
          <cell r="F218">
            <v>972</v>
          </cell>
          <cell r="G218" t="str">
            <v>Tajikistani Somoni</v>
          </cell>
        </row>
        <row r="219">
          <cell r="A219" t="str">
            <v>Tanzania</v>
          </cell>
          <cell r="B219" t="str">
            <v>TZ</v>
          </cell>
          <cell r="C219" t="str">
            <v>TZA</v>
          </cell>
          <cell r="D219" t="str">
            <v>834</v>
          </cell>
          <cell r="E219" t="str">
            <v>TZS</v>
          </cell>
          <cell r="F219">
            <v>834</v>
          </cell>
          <cell r="G219" t="str">
            <v>Tanzanian shilling</v>
          </cell>
        </row>
        <row r="220">
          <cell r="A220" t="str">
            <v>Thailand</v>
          </cell>
          <cell r="B220" t="str">
            <v>TH</v>
          </cell>
          <cell r="C220" t="str">
            <v>THA</v>
          </cell>
          <cell r="D220" t="str">
            <v>764</v>
          </cell>
          <cell r="E220" t="str">
            <v>THB</v>
          </cell>
          <cell r="F220">
            <v>764</v>
          </cell>
          <cell r="G220" t="str">
            <v>Thai Baht</v>
          </cell>
        </row>
        <row r="221">
          <cell r="A221" t="str">
            <v>Timor-Leste</v>
          </cell>
          <cell r="B221" t="str">
            <v>TL</v>
          </cell>
          <cell r="C221" t="str">
            <v>TLS</v>
          </cell>
          <cell r="D221" t="str">
            <v>626</v>
          </cell>
          <cell r="E221" t="str">
            <v>USD</v>
          </cell>
          <cell r="F221">
            <v>840</v>
          </cell>
          <cell r="G221" t="str">
            <v>United States dollar</v>
          </cell>
        </row>
        <row r="222">
          <cell r="A222" t="str">
            <v>Togo</v>
          </cell>
          <cell r="B222" t="str">
            <v>TG</v>
          </cell>
          <cell r="C222" t="str">
            <v>TGO</v>
          </cell>
          <cell r="D222" t="str">
            <v>768</v>
          </cell>
          <cell r="E222" t="str">
            <v>XOF</v>
          </cell>
          <cell r="F222">
            <v>952</v>
          </cell>
          <cell r="G222" t="str">
            <v>West African CFA franc</v>
          </cell>
        </row>
        <row r="223">
          <cell r="A223" t="str">
            <v>Tokelau</v>
          </cell>
          <cell r="B223" t="str">
            <v>TK</v>
          </cell>
          <cell r="C223" t="str">
            <v>TKL</v>
          </cell>
          <cell r="D223" t="str">
            <v>772</v>
          </cell>
        </row>
        <row r="224">
          <cell r="A224" t="str">
            <v>Tonga</v>
          </cell>
          <cell r="B224" t="str">
            <v>TO</v>
          </cell>
          <cell r="C224" t="str">
            <v>TON</v>
          </cell>
          <cell r="D224" t="str">
            <v>776</v>
          </cell>
          <cell r="E224" t="str">
            <v>TOP</v>
          </cell>
          <cell r="F224">
            <v>776</v>
          </cell>
          <cell r="G224" t="str">
            <v>Tongan pa'anga</v>
          </cell>
        </row>
        <row r="225">
          <cell r="A225" t="str">
            <v>Trinidad and Tobago</v>
          </cell>
          <cell r="B225" t="str">
            <v>TT</v>
          </cell>
          <cell r="C225" t="str">
            <v>TTO</v>
          </cell>
          <cell r="D225" t="str">
            <v>780</v>
          </cell>
          <cell r="E225" t="str">
            <v>TTD</v>
          </cell>
          <cell r="F225">
            <v>780</v>
          </cell>
          <cell r="G225" t="str">
            <v>Trinidad and Tobago Dollar</v>
          </cell>
        </row>
        <row r="226">
          <cell r="A226" t="str">
            <v>Tunisia</v>
          </cell>
          <cell r="B226" t="str">
            <v>TN</v>
          </cell>
          <cell r="C226" t="str">
            <v>TUN</v>
          </cell>
          <cell r="D226" t="str">
            <v>788</v>
          </cell>
          <cell r="E226" t="str">
            <v>TND</v>
          </cell>
          <cell r="F226">
            <v>788</v>
          </cell>
          <cell r="G226" t="str">
            <v>Tunisian dinar</v>
          </cell>
        </row>
        <row r="227">
          <cell r="A227" t="str">
            <v>Turkey</v>
          </cell>
          <cell r="B227" t="str">
            <v>TR</v>
          </cell>
          <cell r="C227" t="str">
            <v>TUR</v>
          </cell>
          <cell r="D227" t="str">
            <v>792</v>
          </cell>
          <cell r="E227" t="str">
            <v>TRY</v>
          </cell>
          <cell r="F227">
            <v>949</v>
          </cell>
          <cell r="G227" t="str">
            <v>Turkish lira</v>
          </cell>
        </row>
        <row r="228">
          <cell r="A228" t="str">
            <v>Turkmenistan</v>
          </cell>
          <cell r="B228" t="str">
            <v>TM</v>
          </cell>
          <cell r="C228" t="str">
            <v>TKM</v>
          </cell>
          <cell r="D228" t="str">
            <v>795</v>
          </cell>
          <cell r="E228" t="str">
            <v>TMT</v>
          </cell>
          <cell r="F228">
            <v>934</v>
          </cell>
          <cell r="G228" t="str">
            <v>Turkmenistan New Manat</v>
          </cell>
        </row>
        <row r="229">
          <cell r="A229" t="str">
            <v>Turks and Caicos Islands</v>
          </cell>
          <cell r="B229" t="str">
            <v>TC</v>
          </cell>
          <cell r="C229" t="str">
            <v>TCA</v>
          </cell>
          <cell r="D229" t="str">
            <v>796</v>
          </cell>
          <cell r="E229" t="str">
            <v>USD</v>
          </cell>
          <cell r="F229">
            <v>840</v>
          </cell>
          <cell r="G229" t="str">
            <v>United States dollar</v>
          </cell>
        </row>
        <row r="230">
          <cell r="A230" t="str">
            <v>Tuvalu</v>
          </cell>
          <cell r="B230" t="str">
            <v>TV</v>
          </cell>
          <cell r="C230" t="str">
            <v>TUV</v>
          </cell>
          <cell r="D230" t="str">
            <v>798</v>
          </cell>
          <cell r="E230" t="str">
            <v>TVD</v>
          </cell>
          <cell r="F230">
            <v>0</v>
          </cell>
          <cell r="G230" t="str">
            <v>Tuvaluan dollar</v>
          </cell>
        </row>
        <row r="231">
          <cell r="A231" t="str">
            <v>Uganda</v>
          </cell>
          <cell r="B231" t="str">
            <v>UG</v>
          </cell>
          <cell r="C231" t="str">
            <v>UGA</v>
          </cell>
          <cell r="D231" t="str">
            <v>800</v>
          </cell>
          <cell r="E231" t="str">
            <v>UGX</v>
          </cell>
          <cell r="F231">
            <v>800</v>
          </cell>
          <cell r="G231" t="str">
            <v>Ugandan shilling</v>
          </cell>
        </row>
        <row r="232">
          <cell r="A232" t="str">
            <v>Ukraine</v>
          </cell>
          <cell r="B232" t="str">
            <v>UA</v>
          </cell>
          <cell r="C232" t="str">
            <v>UKR</v>
          </cell>
          <cell r="D232" t="str">
            <v>804</v>
          </cell>
          <cell r="E232" t="str">
            <v>UAH</v>
          </cell>
          <cell r="F232">
            <v>980</v>
          </cell>
          <cell r="G232" t="str">
            <v>Ukrainian Hryvnia</v>
          </cell>
        </row>
        <row r="233">
          <cell r="A233" t="str">
            <v>United Arab Emirates</v>
          </cell>
          <cell r="B233" t="str">
            <v>AE</v>
          </cell>
          <cell r="C233" t="str">
            <v>ARE</v>
          </cell>
          <cell r="D233" t="str">
            <v>784</v>
          </cell>
          <cell r="E233" t="str">
            <v>AED</v>
          </cell>
          <cell r="F233">
            <v>784</v>
          </cell>
          <cell r="G233" t="str">
            <v>United Arab Emirates dirham</v>
          </cell>
        </row>
        <row r="234">
          <cell r="A234" t="str">
            <v>United Kingdom</v>
          </cell>
          <cell r="B234" t="str">
            <v>GB</v>
          </cell>
          <cell r="C234" t="str">
            <v>GBR</v>
          </cell>
          <cell r="D234" t="str">
            <v>826</v>
          </cell>
          <cell r="E234" t="str">
            <v>GBP</v>
          </cell>
          <cell r="F234">
            <v>826</v>
          </cell>
          <cell r="G234" t="str">
            <v>Pound sterling</v>
          </cell>
        </row>
        <row r="235">
          <cell r="A235" t="str">
            <v>Uruguay</v>
          </cell>
          <cell r="B235" t="str">
            <v>UY</v>
          </cell>
          <cell r="C235" t="str">
            <v>URY</v>
          </cell>
          <cell r="D235" t="str">
            <v>858</v>
          </cell>
          <cell r="E235" t="str">
            <v>UYU</v>
          </cell>
          <cell r="F235">
            <v>858</v>
          </cell>
          <cell r="G235" t="str">
            <v>Uruguayan Peso</v>
          </cell>
        </row>
        <row r="236">
          <cell r="A236" t="str">
            <v>Uzbekistan</v>
          </cell>
          <cell r="B236" t="str">
            <v>UZ</v>
          </cell>
          <cell r="C236" t="str">
            <v>UZB</v>
          </cell>
          <cell r="D236" t="str">
            <v>860</v>
          </cell>
          <cell r="E236" t="str">
            <v>UZS</v>
          </cell>
          <cell r="F236">
            <v>860</v>
          </cell>
          <cell r="G236" t="str">
            <v>Uzbekistani Som</v>
          </cell>
        </row>
        <row r="237">
          <cell r="A237" t="str">
            <v>Vanuatu</v>
          </cell>
          <cell r="B237" t="str">
            <v>VU</v>
          </cell>
          <cell r="C237" t="str">
            <v>VUT</v>
          </cell>
          <cell r="D237" t="str">
            <v>548</v>
          </cell>
          <cell r="E237" t="str">
            <v>VUV</v>
          </cell>
          <cell r="F237">
            <v>548</v>
          </cell>
          <cell r="G237" t="str">
            <v>Vanuatu Vatu</v>
          </cell>
        </row>
        <row r="238">
          <cell r="A238" t="str">
            <v>Vatican</v>
          </cell>
          <cell r="B238" t="str">
            <v>VA</v>
          </cell>
          <cell r="C238" t="str">
            <v>VAT</v>
          </cell>
          <cell r="D238" t="str">
            <v>336</v>
          </cell>
          <cell r="E238" t="str">
            <v>EUR</v>
          </cell>
          <cell r="F238">
            <v>978</v>
          </cell>
          <cell r="G238" t="str">
            <v>Euro</v>
          </cell>
        </row>
        <row r="239">
          <cell r="A239" t="str">
            <v>Venezuela</v>
          </cell>
          <cell r="B239" t="str">
            <v>VE</v>
          </cell>
          <cell r="C239" t="str">
            <v>VEN</v>
          </cell>
          <cell r="D239" t="str">
            <v>862</v>
          </cell>
          <cell r="E239" t="str">
            <v>VEF</v>
          </cell>
          <cell r="F239">
            <v>937</v>
          </cell>
          <cell r="G239" t="str">
            <v>Venezuelan Bolívar fuerte</v>
          </cell>
        </row>
        <row r="240">
          <cell r="A240" t="str">
            <v>Viet Nam</v>
          </cell>
          <cell r="B240" t="str">
            <v>VN</v>
          </cell>
          <cell r="C240" t="str">
            <v>VNM</v>
          </cell>
          <cell r="D240" t="str">
            <v>704</v>
          </cell>
          <cell r="E240" t="str">
            <v>VND</v>
          </cell>
          <cell r="F240">
            <v>704</v>
          </cell>
          <cell r="G240" t="str">
            <v>Vietnamese Dong</v>
          </cell>
        </row>
        <row r="241">
          <cell r="A241" t="str">
            <v>Virgin Islands, US</v>
          </cell>
          <cell r="B241" t="str">
            <v>VI</v>
          </cell>
          <cell r="C241" t="str">
            <v>VIR</v>
          </cell>
          <cell r="D241" t="str">
            <v>850</v>
          </cell>
          <cell r="E241" t="str">
            <v>USD</v>
          </cell>
          <cell r="F241">
            <v>840</v>
          </cell>
          <cell r="G241" t="str">
            <v>United States dollar</v>
          </cell>
        </row>
        <row r="242">
          <cell r="A242" t="str">
            <v>Wallis and Futuna Islands</v>
          </cell>
          <cell r="B242" t="str">
            <v>WF</v>
          </cell>
          <cell r="C242" t="str">
            <v>WLF</v>
          </cell>
          <cell r="D242" t="str">
            <v>876</v>
          </cell>
        </row>
        <row r="243">
          <cell r="A243" t="str">
            <v>Western Sahara</v>
          </cell>
          <cell r="B243" t="str">
            <v>EH</v>
          </cell>
          <cell r="C243" t="str">
            <v>ESH</v>
          </cell>
          <cell r="D243" t="str">
            <v>732</v>
          </cell>
        </row>
        <row r="244">
          <cell r="A244" t="str">
            <v>Yemen</v>
          </cell>
          <cell r="B244" t="str">
            <v>YE</v>
          </cell>
          <cell r="C244" t="str">
            <v>YEM</v>
          </cell>
          <cell r="D244" t="str">
            <v>887</v>
          </cell>
          <cell r="E244" t="str">
            <v>YER</v>
          </cell>
          <cell r="F244">
            <v>886</v>
          </cell>
          <cell r="G244" t="str">
            <v>Yemeni Rial</v>
          </cell>
        </row>
        <row r="245">
          <cell r="A245" t="str">
            <v>Zambia</v>
          </cell>
          <cell r="B245" t="str">
            <v>ZM</v>
          </cell>
          <cell r="C245" t="str">
            <v>ZMB</v>
          </cell>
          <cell r="D245" t="str">
            <v>894</v>
          </cell>
          <cell r="E245" t="str">
            <v>ZMW</v>
          </cell>
          <cell r="F245">
            <v>967</v>
          </cell>
          <cell r="G245" t="str">
            <v>Zambian Kwacha</v>
          </cell>
        </row>
        <row r="246">
          <cell r="A246" t="str">
            <v>Zimbabwe</v>
          </cell>
          <cell r="B246" t="str">
            <v>ZW</v>
          </cell>
          <cell r="C246" t="str">
            <v>ZWE</v>
          </cell>
          <cell r="D246" t="str">
            <v>716</v>
          </cell>
          <cell r="E246" t="str">
            <v>USD</v>
          </cell>
          <cell r="F246">
            <v>840</v>
          </cell>
          <cell r="G246" t="str">
            <v>United States dollar</v>
          </cell>
        </row>
      </sheetData>
    </sheetDataSet>
  </externalBook>
</externalLink>
</file>

<file path=xl/tables/table1.xml><?xml version="1.0" encoding="utf-8"?>
<table xmlns="http://schemas.openxmlformats.org/spreadsheetml/2006/main" id="9" name="Companies" displayName="Companies" ref="B31:I46" comment="" totalsRowShown="0">
  <autoFilter ref="B31:I46"/>
  <tableColumns count="8">
    <tableColumn id="1" name="Full company name"/>
    <tableColumn id="7" name="Company type"/>
    <tableColumn id="2" name="Company ID number"/>
    <tableColumn id="5" name="Sector"/>
    <tableColumn id="3" name="Commodities (comma-seperated)"/>
    <tableColumn id="4" name="Stock exchange listing or company website "/>
    <tableColumn id="8" name="Audited financial statement (or balance sheet, cash flows, profit/loss statement if unavailable)"/>
    <tableColumn id="6" name="Payments to Governments Report"/>
  </tableColumns>
  <tableStyleInfo name="EITI Table" showFirstColumn="0" showLastColumn="0" showRowStripes="1" showColumnStripes="0"/>
</table>
</file>

<file path=xl/tables/table10.xml><?xml version="1.0" encoding="utf-8"?>
<table xmlns="http://schemas.openxmlformats.org/spreadsheetml/2006/main" id="5" name="Table5_Commodities_list" displayName="Table5_Commodities_list" ref="N2:P72" comment="" totalsRowShown="0">
  <autoFilter ref="N2:P72"/>
  <tableColumns count="3">
    <tableColumn id="1" name="HS ProductCode"/>
    <tableColumn id="2" name="HS Product Description"/>
    <tableColumn id="3" name="HS Product Description w volume"/>
  </tableColumns>
  <tableStyleInfo name="EITI Table" showFirstColumn="0" showLastColumn="0" showRowStripes="1" showColumnStripes="0"/>
</table>
</file>

<file path=xl/tables/table11.xml><?xml version="1.0" encoding="utf-8"?>
<table xmlns="http://schemas.openxmlformats.org/spreadsheetml/2006/main" id="7" name="Table6_GFS_codes_classification" displayName="Table6_GFS_codes_classification" ref="S2:Y30" comment="" totalsRowShown="0">
  <autoFilter ref="S2:Y30"/>
  <tableColumns count="7">
    <tableColumn id="4" name="Combined"/>
    <tableColumn id="1" name="GFS description"/>
    <tableColumn id="2" name="GFS Code"/>
    <tableColumn id="5" name="GFS Level 1"/>
    <tableColumn id="6" name="GFS Level 2"/>
    <tableColumn id="7" name="GFS Level 3"/>
    <tableColumn id="8" name="GFS Level 4"/>
  </tableColumns>
  <tableStyleInfo name="EITI Table" showFirstColumn="0" showLastColumn="0" showRowStripes="1" showColumnStripes="0"/>
</table>
</file>

<file path=xl/tables/table12.xml><?xml version="1.0" encoding="utf-8"?>
<table xmlns="http://schemas.openxmlformats.org/spreadsheetml/2006/main" id="8" name="Table7_sectors" displayName="Table7_sectors" ref="AA2:AA9" comment="" totalsRowShown="0">
  <autoFilter ref="AA2:AA9"/>
  <tableColumns count="1">
    <tableColumn id="1" name="Sector(s)"/>
  </tableColumns>
  <tableStyleInfo name="EITI Table" showFirstColumn="0" showLastColumn="0" showRowStripes="1" showColumnStripes="0"/>
</table>
</file>

<file path=xl/tables/table13.xml><?xml version="1.0" encoding="utf-8"?>
<table xmlns="http://schemas.openxmlformats.org/spreadsheetml/2006/main" id="12" name="Table12" displayName="Table12" ref="AC2:AC8" comment="" totalsRowShown="0">
  <autoFilter ref="AC2:AC8"/>
  <tableColumns count="1">
    <tableColumn id="1" name="Project phases"/>
  </tableColumns>
  <tableStyleInfo name="EITI Table" showFirstColumn="0" showLastColumn="0" showRowStripes="1" showColumnStripes="0"/>
</table>
</file>

<file path=xl/tables/table14.xml><?xml version="1.0" encoding="utf-8"?>
<table xmlns="http://schemas.openxmlformats.org/spreadsheetml/2006/main" id="13" name="Government_entity_type" displayName="Government_entity_type" ref="AE2:AE7" comment="" totalsRowShown="0">
  <autoFilter ref="AE2:AE7"/>
  <tableColumns count="1">
    <tableColumn id="1" name="&lt; Agency type &gt;"/>
  </tableColumns>
  <tableStyleInfo name="EITI Table" showFirstColumn="0" showLastColumn="0" showRowStripes="1" showColumnStripes="0"/>
</table>
</file>

<file path=xl/tables/table2.xml><?xml version="1.0" encoding="utf-8"?>
<table xmlns="http://schemas.openxmlformats.org/spreadsheetml/2006/main" id="11" name="Government_agencies" displayName="Government_agencies" ref="B14:E25" comment="" totalsRowShown="0">
  <autoFilter ref="B14:E25"/>
  <tableColumns count="4">
    <tableColumn id="1" name="Full name of agency"/>
    <tableColumn id="4" name="Agency type"/>
    <tableColumn id="2" name="ID number (if applicable)"/>
    <tableColumn id="3" name="Total reported"/>
  </tableColumns>
  <tableStyleInfo name="EITI Table" showFirstColumn="0" showLastColumn="0" showRowStripes="1" showColumnStripes="0"/>
</table>
</file>

<file path=xl/tables/table3.xml><?xml version="1.0" encoding="utf-8"?>
<table xmlns="http://schemas.openxmlformats.org/spreadsheetml/2006/main" id="14" name="Companies15" displayName="Companies15" ref="B49:J58" comment="" totalsRowShown="0">
  <autoFilter ref="B49:J58"/>
  <tableColumns count="9">
    <tableColumn id="1" name="Full project name"/>
    <tableColumn id="2" name="Legal agreement reference number(s): contract, licence, lease, concession, …"/>
    <tableColumn id="3" name="Affiliated companies, start with Operator"/>
    <tableColumn id="5" name="Commodities (one commodity/row)"/>
    <tableColumn id="6" name="Status"/>
    <tableColumn id="7" name="Production (volume)"/>
    <tableColumn id="8" name="Unit"/>
    <tableColumn id="9" name="Production (value)"/>
    <tableColumn id="10" name="Currency"/>
  </tableColumns>
  <tableStyleInfo name="EITI Table" showFirstColumn="0" showLastColumn="0" showRowStripes="1" showColumnStripes="0"/>
</table>
</file>

<file path=xl/tables/table4.xml><?xml version="1.0" encoding="utf-8"?>
<table xmlns="http://schemas.openxmlformats.org/spreadsheetml/2006/main" id="6" name="Government_revenues_table" displayName="Government_revenues_table" ref="B21:K34" comment="" totalsRowShown="0">
  <autoFilter ref="B21:K34"/>
  <tableColumns count="10">
    <tableColumn id="8" name="GFS Level 1"/>
    <tableColumn id="9" name="GFS Level 2"/>
    <tableColumn id="10" name="GFS Level 3"/>
    <tableColumn id="7" name="GFS Level 4"/>
    <tableColumn id="1" name="GFS Classification"/>
    <tableColumn id="11" name="Sector"/>
    <tableColumn id="3" name="Revenue stream name"/>
    <tableColumn id="4" name="Government entity"/>
    <tableColumn id="5" name="Revenue value"/>
    <tableColumn id="2" name="Currency"/>
  </tableColumns>
  <tableStyleInfo name="EITI Table" showFirstColumn="0" showLastColumn="0" showRowStripes="1" showColumnStripes="0"/>
</table>
</file>

<file path=xl/tables/table5.xml><?xml version="1.0" encoding="utf-8"?>
<table xmlns="http://schemas.openxmlformats.org/spreadsheetml/2006/main" id="10" name="Table10" displayName="Table10" ref="B14:N86" comment="" totalsRowShown="0">
  <autoFilter ref="B14:N86"/>
  <tableColumns count="13">
    <tableColumn id="7" name="Sector"/>
    <tableColumn id="1" name="Company"/>
    <tableColumn id="3" name="Government entity"/>
    <tableColumn id="4" name="Revenue stream name"/>
    <tableColumn id="5" name="Levied on project (Y/N)"/>
    <tableColumn id="6" name="Reported by project (Y/N)"/>
    <tableColumn id="2" name="Project name"/>
    <tableColumn id="13" name="Reporting currency"/>
    <tableColumn id="14" name="Revenue value"/>
    <tableColumn id="18" name="Payment made in-kind (Y/N)"/>
    <tableColumn id="8" name="In-kind volume (if applicable)"/>
    <tableColumn id="9" name="Unit (if applicable)"/>
    <tableColumn id="10" name="Comments"/>
  </tableColumns>
  <tableStyleInfo name="EITI Table" showFirstColumn="0" showLastColumn="0" showRowStripes="1" showColumnStripes="0"/>
</table>
</file>

<file path=xl/tables/table6.xml><?xml version="1.0" encoding="utf-8"?>
<table xmlns="http://schemas.openxmlformats.org/spreadsheetml/2006/main" id="1" name="Table1_Country_codes_and_currencies" displayName="Table1_Country_codes_and_currencies" ref="A2:G246" comment="" totalsRowShown="0">
  <autoFilter ref="A2:G246"/>
  <tableColumns count="7">
    <tableColumn id="1" name="Country or Area name"/>
    <tableColumn id="2" name="ISO Alpha-2 Code"/>
    <tableColumn id="3" name="ISO Alpha-3 Code"/>
    <tableColumn id="4" name="ISO Numeric Code (UN M49)"/>
    <tableColumn id="5" name="Currency code (ISO-4217)"/>
    <tableColumn id="6" name="Currency code num (ISO-4217)"/>
    <tableColumn id="7" name="Currency"/>
  </tableColumns>
  <tableStyleInfo name="EITI Table" showFirstColumn="0" showLastColumn="0" showRowStripes="1" showColumnStripes="0"/>
</table>
</file>

<file path=xl/tables/table7.xml><?xml version="1.0" encoding="utf-8"?>
<table xmlns="http://schemas.openxmlformats.org/spreadsheetml/2006/main" id="2" name="Table2_Simple_options" displayName="Table2_Simple_options" ref="I2:I7" comment="" totalsRowShown="0">
  <autoFilter ref="I2:I7"/>
  <tableColumns count="1">
    <tableColumn id="1" name="List"/>
  </tableColumns>
  <tableStyleInfo name="EITI Table" showFirstColumn="0" showLastColumn="0" showRowStripes="1" showColumnStripes="0"/>
</table>
</file>

<file path=xl/tables/table8.xml><?xml version="1.0" encoding="utf-8"?>
<table xmlns="http://schemas.openxmlformats.org/spreadsheetml/2006/main" id="4" name="Table4_Currency_code_list" displayName="Table4_Currency_code_list" ref="I10:K168" comment="" totalsRowShown="0">
  <autoFilter ref="I10:K168"/>
  <tableColumns count="3">
    <tableColumn id="1" name="Currency code (ISO-4217)"/>
    <tableColumn id="2" name="Currency code num (ISO-4217)"/>
    <tableColumn id="3" name="Currency"/>
  </tableColumns>
  <tableStyleInfo name="EITI Table" showFirstColumn="0" showLastColumn="0" showRowStripes="1" showColumnStripes="0"/>
</table>
</file>

<file path=xl/tables/table9.xml><?xml version="1.0" encoding="utf-8"?>
<table xmlns="http://schemas.openxmlformats.org/spreadsheetml/2006/main" id="3" name="Table3_Reporting_options" displayName="Table3_Reporting_options" ref="K2:K7" comment="" totalsRowShown="0">
  <autoFilter ref="K2:K7"/>
  <tableColumns count="1">
    <tableColumn id="1" name="List"/>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iti.org/data" TargetMode="External" /><Relationship Id="rId2" Type="http://schemas.openxmlformats.org/officeDocument/2006/relationships/hyperlink" Target="mailto:data@eiti.org" TargetMode="External" /><Relationship Id="rId3" Type="http://schemas.openxmlformats.org/officeDocument/2006/relationships/hyperlink" Target="mailto:data@eiti.org" TargetMode="External" /><Relationship Id="rId4" Type="http://schemas.openxmlformats.org/officeDocument/2006/relationships/hyperlink" Target="mailto:data@eiti.org" TargetMode="External" /><Relationship Id="rId5" Type="http://schemas.openxmlformats.org/officeDocument/2006/relationships/hyperlink" Target="mailto:data@eiti.org" TargetMode="External" /><Relationship Id="rId6" Type="http://schemas.openxmlformats.org/officeDocument/2006/relationships/hyperlink" Target="https://eiti.org/summary-data-template" TargetMode="External" /><Relationship Id="rId7" Type="http://schemas.openxmlformats.org/officeDocument/2006/relationships/hyperlink" Target="mailto:data@eiti.org" TargetMode="External" /><Relationship Id="rId8" Type="http://schemas.openxmlformats.org/officeDocument/2006/relationships/hyperlink" Target="https://eiti.org/countries" TargetMode="External" /><Relationship Id="rId9" Type="http://schemas.openxmlformats.org/officeDocument/2006/relationships/hyperlink" Target="https://eiti.org/countries" TargetMode="External" /><Relationship Id="rId10" Type="http://schemas.openxmlformats.org/officeDocument/2006/relationships/hyperlink" Target="https://eiti.org/countries" TargetMode="External" /><Relationship Id="rId11" Type="http://schemas.openxmlformats.org/officeDocument/2006/relationships/hyperlink" Target="mailto:data@eiti.org?subject=Summary%20data%20feedback"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n.wikipedia.org/wiki/ISO_4217" TargetMode="External" /><Relationship Id="rId2" Type="http://schemas.openxmlformats.org/officeDocument/2006/relationships/hyperlink" Target="https://eiti.org/document/standard#r4-7" TargetMode="External" /><Relationship Id="rId3" Type="http://schemas.openxmlformats.org/officeDocument/2006/relationships/hyperlink" Target="mailto:data@eiti.org" TargetMode="External" /><Relationship Id="rId4" Type="http://schemas.openxmlformats.org/officeDocument/2006/relationships/hyperlink" Target="https://eiti.org/document/standard#r7-2" TargetMode="External" /><Relationship Id="rId5" Type="http://schemas.openxmlformats.org/officeDocument/2006/relationships/hyperlink" Target="mailto:baimbak@yahoo.co.uk%20%20/%20Maher.Kabsi%20@bdo-ifi.com" TargetMode="External" /><Relationship Id="rId6" Type="http://schemas.openxmlformats.org/officeDocument/2006/relationships/hyperlink" Target="https://integemsgroup.maps.arcgis.com/apps/webappviewer/index.html?id=77d8c170e2d34ae18a1f20fb7264391e" TargetMode="External" /><Relationship Id="rId7" Type="http://schemas.openxmlformats.org/officeDocument/2006/relationships/hyperlink" Target="https://mof.gov.sl/wp-content/uploads/2020/06/public-accounts-2019.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iti.org/document/standard#r2-1" TargetMode="External" /><Relationship Id="rId2" Type="http://schemas.openxmlformats.org/officeDocument/2006/relationships/hyperlink" Target="https://eiti.org/document/standard#r2-2" TargetMode="External" /><Relationship Id="rId3" Type="http://schemas.openxmlformats.org/officeDocument/2006/relationships/hyperlink" Target="https://eiti.org/document/standard#r2-4" TargetMode="External" /><Relationship Id="rId4" Type="http://schemas.openxmlformats.org/officeDocument/2006/relationships/hyperlink" Target="https://eiti.org/document/standard#r2-5" TargetMode="External" /><Relationship Id="rId5" Type="http://schemas.openxmlformats.org/officeDocument/2006/relationships/hyperlink" Target="https://eiti.org/document/standard#r2-6" TargetMode="External" /><Relationship Id="rId6" Type="http://schemas.openxmlformats.org/officeDocument/2006/relationships/hyperlink" Target="https://eiti.org/document/standard#r3-1" TargetMode="External" /><Relationship Id="rId7" Type="http://schemas.openxmlformats.org/officeDocument/2006/relationships/hyperlink" Target="https://unstats.un.org/unsd/tradekb/Knowledgebase/50018/Harmonized-Commodity-Description-and-Coding-Systems-HS" TargetMode="External" /><Relationship Id="rId8" Type="http://schemas.openxmlformats.org/officeDocument/2006/relationships/hyperlink" Target="https://eiti.org/document/standard#r3-3" TargetMode="External" /><Relationship Id="rId9" Type="http://schemas.openxmlformats.org/officeDocument/2006/relationships/hyperlink" Target="https://eiti.org/document/standard#r4-1" TargetMode="External" /><Relationship Id="rId10" Type="http://schemas.openxmlformats.org/officeDocument/2006/relationships/hyperlink" Target="https://eiti.org/document/standard#r4-2" TargetMode="External" /><Relationship Id="rId11" Type="http://schemas.openxmlformats.org/officeDocument/2006/relationships/hyperlink" Target="https://eiti.org/document/standard#r4-3" TargetMode="External" /><Relationship Id="rId12" Type="http://schemas.openxmlformats.org/officeDocument/2006/relationships/hyperlink" Target="https://eiti.org/document/standard#r4-4" TargetMode="External" /><Relationship Id="rId13" Type="http://schemas.openxmlformats.org/officeDocument/2006/relationships/hyperlink" Target="https://eiti.org/document/standard#r4-5" TargetMode="External" /><Relationship Id="rId14" Type="http://schemas.openxmlformats.org/officeDocument/2006/relationships/hyperlink" Target="https://eiti.org/document/standard#r4-6" TargetMode="External" /><Relationship Id="rId15" Type="http://schemas.openxmlformats.org/officeDocument/2006/relationships/hyperlink" Target="https://eiti.org/document/standard#r4-8" TargetMode="External" /><Relationship Id="rId16" Type="http://schemas.openxmlformats.org/officeDocument/2006/relationships/hyperlink" Target="https://eiti.org/document/standard#r4-9" TargetMode="External" /><Relationship Id="rId17" Type="http://schemas.openxmlformats.org/officeDocument/2006/relationships/hyperlink" Target="https://eiti.org/document/standard#r5-1" TargetMode="External" /><Relationship Id="rId18" Type="http://schemas.openxmlformats.org/officeDocument/2006/relationships/hyperlink" Target="https://eiti.org/document/standard#r5-2" TargetMode="External" /><Relationship Id="rId19" Type="http://schemas.openxmlformats.org/officeDocument/2006/relationships/hyperlink" Target="https://eiti.org/document/standard#r5-3" TargetMode="External" /><Relationship Id="rId20" Type="http://schemas.openxmlformats.org/officeDocument/2006/relationships/hyperlink" Target="https://eiti.org/document/standard#r6-2" TargetMode="External" /><Relationship Id="rId21" Type="http://schemas.openxmlformats.org/officeDocument/2006/relationships/hyperlink" Target="https://eiti.org/document/standard#r6-1" TargetMode="External" /><Relationship Id="rId22" Type="http://schemas.openxmlformats.org/officeDocument/2006/relationships/hyperlink" Target="https://eiti.org/document/standard#r2-3" TargetMode="External" /><Relationship Id="rId23" Type="http://schemas.openxmlformats.org/officeDocument/2006/relationships/hyperlink" Target="https://unstats.un.org/unsd/nationalaccount/sna2008.asp" TargetMode="External" /><Relationship Id="rId24" Type="http://schemas.openxmlformats.org/officeDocument/2006/relationships/hyperlink" Target="mailto:data@eiti.org" TargetMode="External" /><Relationship Id="rId25" Type="http://schemas.openxmlformats.org/officeDocument/2006/relationships/hyperlink" Target="https://eiti.org/summary-data-template" TargetMode="External" /><Relationship Id="rId26" Type="http://schemas.openxmlformats.org/officeDocument/2006/relationships/hyperlink" Target="https://eiti.org/document/standard#r3-2" TargetMode="External" /><Relationship Id="rId27" Type="http://schemas.openxmlformats.org/officeDocument/2006/relationships/hyperlink" Target="https://eiti.org/document/standard#r6-4" TargetMode="External" /><Relationship Id="rId28" Type="http://schemas.openxmlformats.org/officeDocument/2006/relationships/hyperlink" Target="https://sierraleone.revenuedev.org/license" TargetMode="External" /><Relationship Id="rId29" Type="http://schemas.openxmlformats.org/officeDocument/2006/relationships/hyperlink" Target="https://mof.gov.sl/wp-content/uploads/2019/02/2018-BUDGET-Profile.pdfSection%204.4%20of%20EITI%20report%202019" TargetMode="External" /><Relationship Id="rId30" Type="http://schemas.openxmlformats.org/officeDocument/2006/relationships/hyperlink" Target="https://mof.gov.sl/annual-budget/" TargetMode="External" /><Relationship Id="rId31" Type="http://schemas.openxmlformats.org/officeDocument/2006/relationships/hyperlink" Target="https://eiti.org/document/standard#r6-3" TargetMode="External" /><Relationship Id="rId32" Type="http://schemas.openxmlformats.org/officeDocument/2006/relationships/hyperlink" Target="https://www.auditservice.gov.sl/annual-reports/" TargetMode="External" /><Relationship Id="rId33" Type="http://schemas.openxmlformats.org/officeDocument/2006/relationships/hyperlink" Target="http://www.nma.gov.sl/legal-regulatory-instruments/" TargetMode="External" /><Relationship Id="rId34" Type="http://schemas.openxmlformats.org/officeDocument/2006/relationships/hyperlink" Target="http://www.nma.gov.sl/legal-regulatory-instruments/" TargetMode="External" /><Relationship Id="rId35" Type="http://schemas.openxmlformats.org/officeDocument/2006/relationships/hyperlink" Target="https://www.trade.gov/country-commercial-guides/sierra-leone-mining-and-mineral-resources" TargetMode="External" /><Relationship Id="rId36" Type="http://schemas.openxmlformats.org/officeDocument/2006/relationships/hyperlink" Target="http://www.sierra-leone.org/Laws/2009-12.pdf" TargetMode="External" /><Relationship Id="rId37" Type="http://schemas.openxmlformats.org/officeDocument/2006/relationships/hyperlink" Target="https://mof.gov.sl/annual-budget/" TargetMode="External" /><Relationship Id="rId38" Type="http://schemas.openxmlformats.org/officeDocument/2006/relationships/hyperlink" Target="https://www.statistics.sl/images/StatisticsSL/Documents/gdp/gdp_2020/Report_on_the_GDP_2020_and_2021.pdfCoverted%20at%20an%20exchange%20rate%20of%201%20USD%20=%20Le%209,716.71%20-%20Page%2012,%202019%20SLEITI%20report.%20Le36,730,874,000,000/9,716.71" TargetMode="External" /><Relationship Id="rId39" Type="http://schemas.openxmlformats.org/officeDocument/2006/relationships/hyperlink" Target="https://www.statistics.sl/images/StatisticsSL/Documents/gdp/gdp_2020/Report_on_the_GDP_2020_and_2021.pdfExcluding%20oil%20&amp;%20gas.%20Coverted%20at%20an%20exchange%20rate%20of%201%20USD%20=%20Le%209,716.71%20-%20Page%2012,%202019%20SLEITI%20report.%20Le966,739,000,000/9,716.71" TargetMode="External" /><Relationship Id="rId40" Type="http://schemas.openxmlformats.org/officeDocument/2006/relationships/hyperlink" Target="https://epa.gov.sl/act-and-regulations/" TargetMode="Externa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ta@eiti.org" TargetMode="External" /><Relationship Id="rId2" Type="http://schemas.openxmlformats.org/officeDocument/2006/relationships/hyperlink" Target="mailto:data@eiti.org" TargetMode="External" /><Relationship Id="rId3" Type="http://schemas.openxmlformats.org/officeDocument/2006/relationships/hyperlink" Target="https://eiti.org/summary-data-template" TargetMode="Externa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table" Target="../tables/table3.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iti.org/document/standard#r5-1" TargetMode="External" /><Relationship Id="rId2" Type="http://schemas.openxmlformats.org/officeDocument/2006/relationships/hyperlink" Target="https://eiti.org/document/standard#r4-1" TargetMode="External" /><Relationship Id="rId3" Type="http://schemas.openxmlformats.org/officeDocument/2006/relationships/hyperlink" Target="mailto:data@eiti.org" TargetMode="External" /><Relationship Id="rId4" Type="http://schemas.openxmlformats.org/officeDocument/2006/relationships/hyperlink" Target="https://eiti.org/summary-data-template" TargetMode="External" /><Relationship Id="rId5" Type="http://schemas.openxmlformats.org/officeDocument/2006/relationships/hyperlink" Target="https://www.imf.org/external/np/sta/gfsm/" TargetMode="External" /><Relationship Id="rId6" Type="http://schemas.openxmlformats.org/officeDocument/2006/relationships/comments" Target="../comments5.xml" /><Relationship Id="rId7" Type="http://schemas.openxmlformats.org/officeDocument/2006/relationships/vmlDrawing" Target="../drawings/vmlDrawing1.vml" /><Relationship Id="rId8" Type="http://schemas.openxmlformats.org/officeDocument/2006/relationships/table" Target="../tables/table4.xml" /><Relationship Id="rId9" Type="http://schemas.openxmlformats.org/officeDocument/2006/relationships/drawing" Target="../drawings/drawing2.x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iti.org/document/standard#r4-1" TargetMode="External" /><Relationship Id="rId2" Type="http://schemas.openxmlformats.org/officeDocument/2006/relationships/hyperlink" Target="mailto:data@eiti.org" TargetMode="External" /><Relationship Id="rId3" Type="http://schemas.openxmlformats.org/officeDocument/2006/relationships/hyperlink" Target="mailto:data@eiti.org" TargetMode="External" /><Relationship Id="rId4" Type="http://schemas.openxmlformats.org/officeDocument/2006/relationships/hyperlink" Target="https://eiti.org/summary-data-template" TargetMode="External" /><Relationship Id="rId5" Type="http://schemas.openxmlformats.org/officeDocument/2006/relationships/table" Target="../tables/table5.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table" Target="../tables/table7.xml" /><Relationship Id="rId3" Type="http://schemas.openxmlformats.org/officeDocument/2006/relationships/table" Target="../tables/table8.xml" /><Relationship Id="rId4" Type="http://schemas.openxmlformats.org/officeDocument/2006/relationships/table" Target="../tables/table9.xml" /><Relationship Id="rId5" Type="http://schemas.openxmlformats.org/officeDocument/2006/relationships/table" Target="../tables/table10.xml" /><Relationship Id="rId6" Type="http://schemas.openxmlformats.org/officeDocument/2006/relationships/table" Target="../tables/table11.xml" /><Relationship Id="rId7" Type="http://schemas.openxmlformats.org/officeDocument/2006/relationships/table" Target="../tables/table12.xml" /><Relationship Id="rId8" Type="http://schemas.openxmlformats.org/officeDocument/2006/relationships/table" Target="../tables/table13.xml" /><Relationship Id="rId9" Type="http://schemas.openxmlformats.org/officeDocument/2006/relationships/table" Target="../tables/table14.xml" /><Relationship Id="rId10" Type="http://schemas.openxmlformats.org/officeDocument/2006/relationships/drawing" Target="../drawings/drawing3.xml" /><Relationship Id="rId1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G51"/>
  <sheetViews>
    <sheetView showGridLines="0" zoomScale="78" zoomScaleNormal="78" zoomScalePageLayoutView="0" workbookViewId="0" topLeftCell="A1">
      <selection activeCell="H11" sqref="H11"/>
    </sheetView>
  </sheetViews>
  <sheetFormatPr defaultColWidth="4.00390625" defaultRowHeight="24" customHeight="1"/>
  <cols>
    <col min="1" max="1" width="4.00390625" style="25" customWidth="1"/>
    <col min="2" max="2" width="4.00390625" style="25" hidden="1" customWidth="1"/>
    <col min="3" max="3" width="76.57421875" style="25" customWidth="1"/>
    <col min="4" max="4" width="2.8515625" style="25" customWidth="1"/>
    <col min="5" max="5" width="56.140625" style="25" customWidth="1"/>
    <col min="6" max="6" width="2.8515625" style="25" customWidth="1"/>
    <col min="7" max="7" width="50.57421875" style="25" customWidth="1"/>
    <col min="8" max="16384" width="4.00390625" style="25" customWidth="1"/>
  </cols>
  <sheetData>
    <row r="1" ht="15.75" customHeight="1">
      <c r="C1" s="26"/>
    </row>
    <row r="2" spans="3:5" ht="15.75">
      <c r="C2" s="27"/>
      <c r="E2" s="27"/>
    </row>
    <row r="3" spans="2:7" ht="15.75">
      <c r="B3" s="27"/>
      <c r="C3" s="27"/>
      <c r="E3" s="28"/>
      <c r="G3" s="28"/>
    </row>
    <row r="4" spans="2:7" ht="15.75">
      <c r="B4" s="27"/>
      <c r="C4" s="27"/>
      <c r="E4" s="28" t="s">
        <v>1638</v>
      </c>
      <c r="G4" s="294">
        <v>44585</v>
      </c>
    </row>
    <row r="5" ht="15.75">
      <c r="B5" s="27"/>
    </row>
    <row r="6" ht="3.75" customHeight="1">
      <c r="B6" s="27"/>
    </row>
    <row r="7" ht="3.75" customHeight="1">
      <c r="B7" s="27"/>
    </row>
    <row r="8" ht="15.75">
      <c r="B8" s="27"/>
    </row>
    <row r="9" spans="2:7" ht="15.75">
      <c r="B9" s="27"/>
      <c r="C9" s="50"/>
      <c r="D9" s="51"/>
      <c r="E9" s="51"/>
      <c r="F9" s="52"/>
      <c r="G9" s="52"/>
    </row>
    <row r="10" spans="2:7" ht="24">
      <c r="B10" s="27"/>
      <c r="C10" s="121" t="s">
        <v>0</v>
      </c>
      <c r="D10" s="53"/>
      <c r="E10" s="53"/>
      <c r="F10" s="52"/>
      <c r="G10" s="52"/>
    </row>
    <row r="11" spans="2:7" ht="15.75">
      <c r="B11" s="27"/>
      <c r="C11" s="54" t="s">
        <v>1866</v>
      </c>
      <c r="D11" s="55"/>
      <c r="E11" s="55"/>
      <c r="F11" s="52"/>
      <c r="G11" s="52"/>
    </row>
    <row r="12" spans="2:7" ht="15.75">
      <c r="B12" s="27"/>
      <c r="C12" s="50"/>
      <c r="D12" s="51"/>
      <c r="E12" s="51"/>
      <c r="F12" s="52"/>
      <c r="G12" s="52"/>
    </row>
    <row r="13" spans="2:7" ht="15.75">
      <c r="B13" s="27"/>
      <c r="C13" s="56" t="s">
        <v>1942</v>
      </c>
      <c r="D13" s="51"/>
      <c r="E13" s="51"/>
      <c r="F13" s="52"/>
      <c r="G13" s="52"/>
    </row>
    <row r="14" spans="2:7" ht="15.75">
      <c r="B14" s="27"/>
      <c r="C14" s="316" t="s">
        <v>5</v>
      </c>
      <c r="D14" s="316"/>
      <c r="E14" s="316"/>
      <c r="F14" s="52"/>
      <c r="G14" s="52"/>
    </row>
    <row r="15" spans="2:7" ht="15.75">
      <c r="B15" s="27"/>
      <c r="C15" s="57"/>
      <c r="D15" s="57"/>
      <c r="E15" s="57"/>
      <c r="F15" s="52"/>
      <c r="G15" s="52"/>
    </row>
    <row r="16" spans="2:7" ht="15.75">
      <c r="B16" s="27"/>
      <c r="C16" s="58" t="s">
        <v>1640</v>
      </c>
      <c r="D16" s="59"/>
      <c r="E16" s="59"/>
      <c r="F16" s="52"/>
      <c r="G16" s="52"/>
    </row>
    <row r="17" spans="2:7" ht="15.75">
      <c r="B17" s="27"/>
      <c r="C17" s="60" t="s">
        <v>1641</v>
      </c>
      <c r="D17" s="59"/>
      <c r="E17" s="59"/>
      <c r="F17" s="52"/>
      <c r="G17" s="52"/>
    </row>
    <row r="18" spans="2:7" ht="15.75">
      <c r="B18" s="27"/>
      <c r="C18" s="60" t="s">
        <v>1642</v>
      </c>
      <c r="D18" s="59"/>
      <c r="E18" s="59"/>
      <c r="F18" s="52"/>
      <c r="G18" s="52"/>
    </row>
    <row r="19" spans="2:7" ht="15.75">
      <c r="B19" s="27"/>
      <c r="C19" s="320" t="s">
        <v>1844</v>
      </c>
      <c r="D19" s="320"/>
      <c r="E19" s="320"/>
      <c r="F19" s="52"/>
      <c r="G19" s="52"/>
    </row>
    <row r="20" spans="2:7" ht="31.5" customHeight="1">
      <c r="B20" s="27"/>
      <c r="C20" s="315" t="s">
        <v>1845</v>
      </c>
      <c r="D20" s="315"/>
      <c r="E20" s="315"/>
      <c r="F20" s="52"/>
      <c r="G20" s="52"/>
    </row>
    <row r="21" spans="2:7" ht="15.75">
      <c r="B21" s="27"/>
      <c r="C21" s="59"/>
      <c r="D21" s="59"/>
      <c r="E21" s="59"/>
      <c r="F21" s="52"/>
      <c r="G21" s="52"/>
    </row>
    <row r="22" spans="2:7" ht="15.75">
      <c r="B22" s="27"/>
      <c r="C22" s="58" t="s">
        <v>1846</v>
      </c>
      <c r="D22" s="60"/>
      <c r="E22" s="60"/>
      <c r="F22" s="52"/>
      <c r="G22" s="52"/>
    </row>
    <row r="23" spans="2:7" ht="15.75">
      <c r="B23" s="27"/>
      <c r="C23" s="60"/>
      <c r="D23" s="60"/>
      <c r="E23" s="60"/>
      <c r="F23" s="52"/>
      <c r="G23" s="52"/>
    </row>
    <row r="24" spans="2:7" ht="15.75">
      <c r="B24" s="27"/>
      <c r="C24" s="61"/>
      <c r="D24" s="53"/>
      <c r="E24" s="53"/>
      <c r="F24" s="52"/>
      <c r="G24" s="52"/>
    </row>
    <row r="25" spans="2:7" ht="15.75">
      <c r="B25" s="27"/>
      <c r="C25" s="62" t="s">
        <v>1643</v>
      </c>
      <c r="D25" s="53"/>
      <c r="E25" s="53"/>
      <c r="F25" s="52"/>
      <c r="G25" s="52"/>
    </row>
    <row r="26" spans="2:7" ht="15.75">
      <c r="B26" s="27"/>
      <c r="C26" s="63"/>
      <c r="D26" s="53"/>
      <c r="E26" s="53"/>
      <c r="F26" s="52"/>
      <c r="G26" s="52"/>
    </row>
    <row r="27" spans="2:7" ht="15.75">
      <c r="B27" s="27"/>
      <c r="C27" s="64" t="s">
        <v>1847</v>
      </c>
      <c r="D27" s="53"/>
      <c r="E27" s="53"/>
      <c r="F27" s="52"/>
      <c r="G27" s="52"/>
    </row>
    <row r="28" spans="2:7" ht="15.75">
      <c r="B28" s="27"/>
      <c r="C28" s="64" t="s">
        <v>1848</v>
      </c>
      <c r="D28" s="53"/>
      <c r="E28" s="53"/>
      <c r="F28" s="52"/>
      <c r="G28" s="52"/>
    </row>
    <row r="29" spans="2:7" ht="15.75">
      <c r="B29" s="27"/>
      <c r="C29" s="64" t="s">
        <v>1849</v>
      </c>
      <c r="D29" s="53"/>
      <c r="E29" s="53"/>
      <c r="F29" s="52"/>
      <c r="G29" s="52"/>
    </row>
    <row r="30" spans="2:7" ht="15.75">
      <c r="B30" s="27"/>
      <c r="C30" s="64" t="s">
        <v>1850</v>
      </c>
      <c r="D30" s="53"/>
      <c r="E30" s="53"/>
      <c r="F30" s="52"/>
      <c r="G30" s="52"/>
    </row>
    <row r="31" spans="2:7" ht="15.75">
      <c r="B31" s="27"/>
      <c r="C31" s="64" t="s">
        <v>1851</v>
      </c>
      <c r="D31" s="53"/>
      <c r="E31" s="53"/>
      <c r="F31" s="52"/>
      <c r="G31" s="52"/>
    </row>
    <row r="32" spans="2:7" ht="15.75">
      <c r="B32" s="27"/>
      <c r="C32" s="61"/>
      <c r="D32" s="61"/>
      <c r="E32" s="61"/>
      <c r="F32" s="52"/>
      <c r="G32" s="52"/>
    </row>
    <row r="33" spans="2:7" ht="15.75">
      <c r="B33" s="27"/>
      <c r="C33" s="313" t="s">
        <v>1865</v>
      </c>
      <c r="D33" s="313"/>
      <c r="E33" s="313"/>
      <c r="F33" s="313"/>
      <c r="G33" s="313"/>
    </row>
    <row r="34" spans="2:7" s="29" customFormat="1" ht="15.75">
      <c r="B34" s="30"/>
      <c r="C34" s="31"/>
      <c r="D34" s="31"/>
      <c r="E34" s="32"/>
      <c r="F34" s="30"/>
      <c r="G34" s="30"/>
    </row>
    <row r="35" spans="2:7" ht="31.5">
      <c r="B35" s="27"/>
      <c r="C35" s="65" t="s">
        <v>1868</v>
      </c>
      <c r="E35" s="223" t="s">
        <v>1644</v>
      </c>
      <c r="G35" s="34" t="s">
        <v>1645</v>
      </c>
    </row>
    <row r="36" spans="2:7" s="29" customFormat="1" ht="15.75">
      <c r="B36" s="30"/>
      <c r="C36" s="35"/>
      <c r="E36" s="35"/>
      <c r="G36" s="35"/>
    </row>
    <row r="37" spans="2:7" ht="15.75">
      <c r="B37" s="27"/>
      <c r="C37" s="58" t="s">
        <v>1867</v>
      </c>
      <c r="D37" s="61"/>
      <c r="E37" s="66"/>
      <c r="F37" s="52"/>
      <c r="G37" s="52"/>
    </row>
    <row r="38" spans="2:7" ht="15.75">
      <c r="B38" s="27"/>
      <c r="C38" s="36"/>
      <c r="D38" s="36"/>
      <c r="E38" s="37"/>
      <c r="F38" s="27"/>
      <c r="G38" s="27"/>
    </row>
    <row r="40" spans="2:7" ht="15" customHeight="1">
      <c r="B40" s="27"/>
      <c r="C40" s="67" t="s">
        <v>1852</v>
      </c>
      <c r="D40" s="38"/>
      <c r="E40" s="70" t="s">
        <v>1853</v>
      </c>
      <c r="F40" s="71"/>
      <c r="G40" s="72"/>
    </row>
    <row r="41" spans="2:7" ht="43.5" customHeight="1">
      <c r="B41" s="27"/>
      <c r="C41" s="68" t="s">
        <v>1854</v>
      </c>
      <c r="D41" s="38"/>
      <c r="E41" s="73" t="s">
        <v>1855</v>
      </c>
      <c r="F41" s="74"/>
      <c r="G41" s="75"/>
    </row>
    <row r="42" spans="2:7" ht="31.5" customHeight="1">
      <c r="B42" s="27"/>
      <c r="C42" s="68" t="s">
        <v>1856</v>
      </c>
      <c r="D42" s="38"/>
      <c r="E42" s="76" t="s">
        <v>1857</v>
      </c>
      <c r="F42" s="74"/>
      <c r="G42" s="75"/>
    </row>
    <row r="43" spans="2:7" ht="24" customHeight="1">
      <c r="B43" s="27"/>
      <c r="C43" s="68" t="s">
        <v>1858</v>
      </c>
      <c r="D43" s="38"/>
      <c r="E43" s="73" t="s">
        <v>1859</v>
      </c>
      <c r="F43" s="74"/>
      <c r="G43" s="75"/>
    </row>
    <row r="44" spans="2:7" ht="48" customHeight="1">
      <c r="B44" s="27"/>
      <c r="C44" s="69" t="s">
        <v>1860</v>
      </c>
      <c r="D44" s="38"/>
      <c r="E44" s="77" t="s">
        <v>1861</v>
      </c>
      <c r="F44" s="78"/>
      <c r="G44" s="79"/>
    </row>
    <row r="45" ht="12" customHeight="1" thickBot="1">
      <c r="B45" s="27"/>
    </row>
    <row r="46" spans="2:7" ht="16.5" thickBot="1">
      <c r="B46" s="27"/>
      <c r="C46" s="317" t="s">
        <v>1843</v>
      </c>
      <c r="D46" s="318"/>
      <c r="E46" s="318"/>
      <c r="F46" s="318"/>
      <c r="G46" s="319"/>
    </row>
    <row r="47" spans="3:7" ht="16.5" thickBot="1">
      <c r="C47" s="314" t="s">
        <v>1862</v>
      </c>
      <c r="D47" s="314"/>
      <c r="E47" s="314"/>
      <c r="F47" s="314"/>
      <c r="G47" s="314"/>
    </row>
    <row r="48" spans="3:7" ht="16.5" thickBot="1">
      <c r="C48" s="36"/>
      <c r="D48" s="36"/>
      <c r="E48" s="36"/>
      <c r="F48" s="36"/>
      <c r="G48" s="27"/>
    </row>
    <row r="49" spans="3:7" ht="15.75">
      <c r="C49" s="39" t="s">
        <v>1842</v>
      </c>
      <c r="D49" s="40"/>
      <c r="E49" s="41"/>
      <c r="F49" s="40"/>
      <c r="G49" s="40"/>
    </row>
    <row r="50" spans="3:7" ht="15.75">
      <c r="C50" s="312" t="s">
        <v>1863</v>
      </c>
      <c r="D50" s="312"/>
      <c r="E50" s="312"/>
      <c r="F50" s="312"/>
      <c r="G50" s="312"/>
    </row>
    <row r="51" spans="2:7" ht="15.75">
      <c r="B51" s="42" t="s">
        <v>993</v>
      </c>
      <c r="C51" s="43" t="s">
        <v>1864</v>
      </c>
      <c r="D51" s="42"/>
      <c r="E51" s="44"/>
      <c r="F51" s="42"/>
      <c r="G51" s="45"/>
    </row>
    <row r="52" ht="15.75"/>
    <row r="53" ht="15.75"/>
    <row r="54" ht="15.75"/>
    <row r="55" ht="15.75"/>
    <row r="56" ht="15.75"/>
    <row r="57" ht="15.75"/>
  </sheetData>
  <sheetProtection/>
  <mergeCells count="7">
    <mergeCell ref="C50:G50"/>
    <mergeCell ref="C33:G33"/>
    <mergeCell ref="C47:G47"/>
    <mergeCell ref="C20:E20"/>
    <mergeCell ref="C14:E14"/>
    <mergeCell ref="C46:G46"/>
    <mergeCell ref="C19:E19"/>
  </mergeCells>
  <dataValidations count="2">
    <dataValidation errorStyle="warning" type="whole" allowBlank="1" showInputMessage="1" showErrorMessage="1" errorTitle="Please don't edit this cell" error="To be input by the International Secretariat" sqref="G4">
      <formula1>444</formula1>
      <formula2>555</formula2>
    </dataValidation>
    <dataValidation type="whole" allowBlank="1" showInputMessage="1" showErrorMessage="1" errorTitle="Do not edit these cells" error="Please do not edit these cells" sqref="G1:G3 C1:F4 C5:G52">
      <formula1>10000</formula1>
      <formula2>50000</formula2>
    </dataValidation>
  </dataValidations>
  <hyperlinks>
    <hyperlink ref="C20:E20" r:id="rId1" display="The data will be used to populate the global EITI data repository, available on the international EITI website: https://eiti.org/data"/>
    <hyperlink ref="C47:G47" r:id="rId2" display="Give us your feedback or report a conflict in the data! Write to us at  data@eiti.org"/>
    <hyperlink ref="G47" r:id="rId3" display="Give us your feedback or report a conflict in the data! Write to us at  data@eiti.org"/>
    <hyperlink ref="E47:F47" r:id="rId4" display="Give us your feedback or report a conflict in the data! Write to us at  data@eiti.org"/>
    <hyperlink ref="F47" r:id="rId5" display="Give us your feedback or report a conflict in the data! Write to us at  data@eiti.org"/>
    <hyperlink ref="C46:G46" r:id="rId6" display="For the latest version of Summary data templates, see  https://eiti.org/summary-data-template"/>
    <hyperlink ref="C19:E19" r:id="rId7" display="3. This Data sheet should be submitted alongside the EITI Report. Send it to the International Secretariat: data@eiti.org "/>
    <hyperlink ref="F46" r:id="rId8" display="Curious about your country? Check if you country implements the EITI Standard at  https://eiti.org/countries"/>
    <hyperlink ref="E46:F46" r:id="rId9" display="Curious about your country? Check if you country implements the EITI Standard at  https://eiti.org/countries"/>
    <hyperlink ref="G46" r:id="rId10" display="Curious about your country? Check if you country implements the EITI Standard at  https://eiti.org/countries"/>
    <hyperlink ref="C33:D33" r:id="rId11" display="The International Secretariat can provide advice and support on request. Please contact "/>
  </hyperlinks>
  <printOptions/>
  <pageMargins left="0.7" right="0.7" top="0.75" bottom="0.75" header="0.3" footer="0.3"/>
  <pageSetup horizontalDpi="600" verticalDpi="600" orientation="portrait" paperSize="9" r:id="rId13"/>
  <drawing r:id="rId12"/>
</worksheet>
</file>

<file path=xl/worksheets/sheet2.xml><?xml version="1.0" encoding="utf-8"?>
<worksheet xmlns="http://schemas.openxmlformats.org/spreadsheetml/2006/main" xmlns:r="http://schemas.openxmlformats.org/officeDocument/2006/relationships">
  <dimension ref="A1:G79"/>
  <sheetViews>
    <sheetView showGridLines="0" tabSelected="1" zoomScale="80" zoomScaleNormal="80" zoomScalePageLayoutView="0" workbookViewId="0" topLeftCell="A1">
      <selection activeCell="J12" sqref="J12"/>
    </sheetView>
  </sheetViews>
  <sheetFormatPr defaultColWidth="4.00390625" defaultRowHeight="24" customHeight="1"/>
  <cols>
    <col min="1" max="1" width="4.00390625" style="12" customWidth="1"/>
    <col min="2" max="2" width="4.00390625" style="12" hidden="1" customWidth="1"/>
    <col min="3" max="3" width="75.00390625" style="12" bestFit="1" customWidth="1"/>
    <col min="4" max="4" width="2.8515625" style="12" customWidth="1"/>
    <col min="5" max="5" width="52.8515625" style="12" customWidth="1"/>
    <col min="6" max="6" width="2.8515625" style="12" customWidth="1"/>
    <col min="7" max="7" width="40.140625" style="12" bestFit="1" customWidth="1"/>
    <col min="8" max="16384" width="4.00390625" style="12" customWidth="1"/>
  </cols>
  <sheetData>
    <row r="1" ht="16.5">
      <c r="B1" s="13"/>
    </row>
    <row r="2" spans="2:7" ht="16.5">
      <c r="B2" s="13"/>
      <c r="C2" s="324" t="s">
        <v>1869</v>
      </c>
      <c r="D2" s="324"/>
      <c r="E2" s="324"/>
      <c r="F2" s="324"/>
      <c r="G2" s="324"/>
    </row>
    <row r="3" spans="2:7" s="196" customFormat="1" ht="24">
      <c r="B3" s="195"/>
      <c r="C3" s="325" t="s">
        <v>1639</v>
      </c>
      <c r="D3" s="325"/>
      <c r="E3" s="325"/>
      <c r="F3" s="325"/>
      <c r="G3" s="325"/>
    </row>
    <row r="4" spans="2:7" ht="12.75" customHeight="1">
      <c r="B4" s="13"/>
      <c r="C4" s="326" t="s">
        <v>1870</v>
      </c>
      <c r="D4" s="326"/>
      <c r="E4" s="326"/>
      <c r="F4" s="326"/>
      <c r="G4" s="326"/>
    </row>
    <row r="5" spans="2:7" ht="12.75" customHeight="1">
      <c r="B5" s="13"/>
      <c r="C5" s="327" t="s">
        <v>1637</v>
      </c>
      <c r="D5" s="327"/>
      <c r="E5" s="327"/>
      <c r="F5" s="327"/>
      <c r="G5" s="327"/>
    </row>
    <row r="6" spans="2:7" ht="12.75" customHeight="1">
      <c r="B6" s="13"/>
      <c r="C6" s="327" t="s">
        <v>1871</v>
      </c>
      <c r="D6" s="327"/>
      <c r="E6" s="327"/>
      <c r="F6" s="327"/>
      <c r="G6" s="327"/>
    </row>
    <row r="7" spans="2:7" ht="12.75" customHeight="1">
      <c r="B7" s="13"/>
      <c r="C7" s="321" t="s">
        <v>1872</v>
      </c>
      <c r="D7" s="321"/>
      <c r="E7" s="321"/>
      <c r="F7" s="321"/>
      <c r="G7" s="321"/>
    </row>
    <row r="8" spans="2:7" ht="16.5">
      <c r="B8" s="13"/>
      <c r="C8" s="259"/>
      <c r="D8" s="80"/>
      <c r="E8" s="80"/>
      <c r="F8" s="259"/>
      <c r="G8" s="259"/>
    </row>
    <row r="9" spans="2:7" ht="16.5">
      <c r="B9" s="13"/>
      <c r="C9" s="65" t="s">
        <v>1940</v>
      </c>
      <c r="D9" s="260"/>
      <c r="E9" s="33" t="s">
        <v>1939</v>
      </c>
      <c r="F9" s="260"/>
      <c r="G9" s="34" t="s">
        <v>1645</v>
      </c>
    </row>
    <row r="10" spans="2:7" ht="16.5">
      <c r="B10" s="13"/>
      <c r="C10" s="259"/>
      <c r="D10" s="80"/>
      <c r="E10" s="80"/>
      <c r="F10" s="259"/>
      <c r="G10" s="259"/>
    </row>
    <row r="11" spans="2:7" s="196" customFormat="1" ht="24">
      <c r="B11" s="198"/>
      <c r="C11" s="210" t="s">
        <v>1632</v>
      </c>
      <c r="D11" s="195"/>
      <c r="E11" s="197"/>
      <c r="F11" s="195"/>
      <c r="G11" s="195"/>
    </row>
    <row r="12" spans="1:7" ht="20.25" thickBot="1">
      <c r="A12" s="20"/>
      <c r="B12" s="21"/>
      <c r="C12" s="211" t="s">
        <v>1327</v>
      </c>
      <c r="D12" s="212"/>
      <c r="E12" s="213" t="s">
        <v>1005</v>
      </c>
      <c r="F12" s="212"/>
      <c r="G12" s="214" t="s">
        <v>1339</v>
      </c>
    </row>
    <row r="13" spans="2:7" ht="17.25" thickBot="1">
      <c r="B13" s="22"/>
      <c r="C13" s="81" t="s">
        <v>993</v>
      </c>
      <c r="D13" s="261"/>
      <c r="E13" s="83"/>
      <c r="F13" s="261"/>
      <c r="G13" s="83"/>
    </row>
    <row r="14" spans="1:7" ht="16.5">
      <c r="A14" s="18"/>
      <c r="B14" s="15" t="s">
        <v>993</v>
      </c>
      <c r="C14" s="84" t="s">
        <v>983</v>
      </c>
      <c r="D14" s="258"/>
      <c r="E14" s="116" t="s">
        <v>577</v>
      </c>
      <c r="F14" s="258"/>
      <c r="G14" s="85"/>
    </row>
    <row r="15" spans="1:7" ht="16.5">
      <c r="A15" s="18"/>
      <c r="B15" s="15" t="s">
        <v>993</v>
      </c>
      <c r="C15" s="84" t="s">
        <v>737</v>
      </c>
      <c r="D15" s="258"/>
      <c r="E15" s="87" t="str">
        <f>_xlfn.IFERROR(VLOOKUP($E$14,'[1]Lists'!$A$3:$G$246,3,FALSE),"")</f>
        <v>SLE</v>
      </c>
      <c r="F15" s="258"/>
      <c r="G15" s="85"/>
    </row>
    <row r="16" spans="2:7" ht="16.5">
      <c r="B16" s="15" t="s">
        <v>993</v>
      </c>
      <c r="C16" s="84" t="s">
        <v>1325</v>
      </c>
      <c r="D16" s="258"/>
      <c r="E16" s="87" t="str">
        <f>_xlfn.IFERROR(VLOOKUP($E$14,'[1]Lists'!$A$3:$G$246,7,FALSE),"")</f>
        <v>Sierra Leonean leone</v>
      </c>
      <c r="F16" s="258"/>
      <c r="G16" s="85"/>
    </row>
    <row r="17" spans="2:7" ht="17.25" thickBot="1">
      <c r="B17" s="15" t="s">
        <v>993</v>
      </c>
      <c r="C17" s="91" t="s">
        <v>1326</v>
      </c>
      <c r="D17" s="88"/>
      <c r="E17" s="89" t="str">
        <f>_xlfn.IFERROR(VLOOKUP($E$14,'[1]Lists'!$A$3:$G$246,5,FALSE),"")</f>
        <v>SLL</v>
      </c>
      <c r="F17" s="88"/>
      <c r="G17" s="90"/>
    </row>
    <row r="18" spans="2:7" ht="17.25" thickBot="1">
      <c r="B18" s="22"/>
      <c r="C18" s="81" t="s">
        <v>994</v>
      </c>
      <c r="D18" s="261"/>
      <c r="E18" s="83"/>
      <c r="F18" s="261"/>
      <c r="G18" s="83"/>
    </row>
    <row r="19" spans="1:7" ht="16.5">
      <c r="A19" s="18"/>
      <c r="B19" s="15" t="s">
        <v>994</v>
      </c>
      <c r="C19" s="84" t="s">
        <v>984</v>
      </c>
      <c r="D19" s="258"/>
      <c r="E19" s="117">
        <v>43466</v>
      </c>
      <c r="F19" s="258"/>
      <c r="G19" s="85"/>
    </row>
    <row r="20" spans="1:7" ht="17.25" thickBot="1">
      <c r="A20" s="18"/>
      <c r="B20" s="15" t="s">
        <v>994</v>
      </c>
      <c r="C20" s="91" t="s">
        <v>985</v>
      </c>
      <c r="D20" s="88"/>
      <c r="E20" s="117">
        <v>43830</v>
      </c>
      <c r="F20" s="88"/>
      <c r="G20" s="90"/>
    </row>
    <row r="21" spans="2:7" ht="17.25" thickBot="1">
      <c r="B21" s="22"/>
      <c r="C21" s="81" t="s">
        <v>1328</v>
      </c>
      <c r="D21" s="261"/>
      <c r="E21" s="262"/>
      <c r="F21" s="261"/>
      <c r="G21" s="83"/>
    </row>
    <row r="22" spans="2:7" ht="16.5">
      <c r="B22" s="15" t="s">
        <v>1328</v>
      </c>
      <c r="C22" s="92" t="s">
        <v>995</v>
      </c>
      <c r="D22" s="258"/>
      <c r="E22" s="116" t="s">
        <v>996</v>
      </c>
      <c r="F22" s="258"/>
      <c r="G22" s="85"/>
    </row>
    <row r="23" spans="1:7" ht="16.5">
      <c r="A23" s="18"/>
      <c r="B23" s="15" t="s">
        <v>1328</v>
      </c>
      <c r="C23" s="84" t="s">
        <v>1004</v>
      </c>
      <c r="D23" s="258"/>
      <c r="E23" s="118" t="s">
        <v>1988</v>
      </c>
      <c r="F23" s="258"/>
      <c r="G23" s="85"/>
    </row>
    <row r="24" spans="2:7" ht="16.5">
      <c r="B24" s="15" t="s">
        <v>1328</v>
      </c>
      <c r="C24" s="84" t="s">
        <v>1002</v>
      </c>
      <c r="D24" s="258"/>
      <c r="E24" s="119">
        <v>44561</v>
      </c>
      <c r="F24" s="258"/>
      <c r="G24" s="85"/>
    </row>
    <row r="25" spans="1:7" ht="16.5">
      <c r="A25" s="18"/>
      <c r="B25" s="15" t="s">
        <v>1328</v>
      </c>
      <c r="C25" s="84" t="s">
        <v>1332</v>
      </c>
      <c r="D25" s="258"/>
      <c r="E25" s="251" t="s">
        <v>1989</v>
      </c>
      <c r="F25" s="258"/>
      <c r="G25" s="85"/>
    </row>
    <row r="26" spans="2:7" ht="16.5">
      <c r="B26" s="15" t="s">
        <v>1328</v>
      </c>
      <c r="C26" s="93" t="s">
        <v>1747</v>
      </c>
      <c r="D26" s="94"/>
      <c r="E26" s="283" t="s">
        <v>999</v>
      </c>
      <c r="F26" s="94"/>
      <c r="G26" s="95"/>
    </row>
    <row r="27" spans="2:7" ht="16.5">
      <c r="B27" s="15" t="s">
        <v>1328</v>
      </c>
      <c r="C27" s="84" t="s">
        <v>1655</v>
      </c>
      <c r="D27" s="258"/>
      <c r="E27" s="119" t="s">
        <v>1990</v>
      </c>
      <c r="F27" s="258"/>
      <c r="G27" s="96"/>
    </row>
    <row r="28" spans="1:7" ht="16.5">
      <c r="A28" s="18"/>
      <c r="B28" s="15" t="s">
        <v>1328</v>
      </c>
      <c r="C28" s="84" t="s">
        <v>1671</v>
      </c>
      <c r="D28" s="258"/>
      <c r="E28" s="119" t="s">
        <v>1990</v>
      </c>
      <c r="F28" s="258"/>
      <c r="G28" s="96"/>
    </row>
    <row r="29" spans="2:7" ht="16.5">
      <c r="B29" s="15" t="s">
        <v>1328</v>
      </c>
      <c r="C29" s="93" t="s">
        <v>1329</v>
      </c>
      <c r="D29" s="94"/>
      <c r="E29" s="283" t="s">
        <v>999</v>
      </c>
      <c r="F29" s="97"/>
      <c r="G29" s="98"/>
    </row>
    <row r="30" spans="1:7" ht="16.5">
      <c r="A30" s="18"/>
      <c r="B30" s="15" t="s">
        <v>1328</v>
      </c>
      <c r="C30" s="84" t="s">
        <v>1330</v>
      </c>
      <c r="D30" s="258"/>
      <c r="E30" s="119" t="s">
        <v>1990</v>
      </c>
      <c r="F30" s="258"/>
      <c r="G30" s="85"/>
    </row>
    <row r="31" spans="1:7" ht="17.25" thickBot="1">
      <c r="A31" s="18"/>
      <c r="B31" s="15" t="s">
        <v>1328</v>
      </c>
      <c r="C31" s="84" t="s">
        <v>1331</v>
      </c>
      <c r="D31" s="99"/>
      <c r="E31" s="119" t="s">
        <v>1990</v>
      </c>
      <c r="F31" s="88"/>
      <c r="G31" s="100"/>
    </row>
    <row r="32" spans="1:7" ht="15.75" customHeight="1" thickBot="1">
      <c r="A32" s="13"/>
      <c r="C32" s="209" t="s">
        <v>1934</v>
      </c>
      <c r="D32" s="263"/>
      <c r="E32" s="44"/>
      <c r="F32" s="264"/>
      <c r="G32" s="45"/>
    </row>
    <row r="33" spans="1:7" ht="16.5">
      <c r="A33" s="15"/>
      <c r="B33" s="17"/>
      <c r="C33" s="101" t="s">
        <v>1648</v>
      </c>
      <c r="D33" s="258"/>
      <c r="E33" s="116" t="s">
        <v>996</v>
      </c>
      <c r="F33" s="265"/>
      <c r="G33" s="102"/>
    </row>
    <row r="34" spans="1:7" ht="29.25" thickBot="1">
      <c r="A34" s="13"/>
      <c r="B34" s="15" t="s">
        <v>1337</v>
      </c>
      <c r="C34" s="103" t="s">
        <v>1429</v>
      </c>
      <c r="D34" s="88"/>
      <c r="E34" s="248" t="s">
        <v>1971</v>
      </c>
      <c r="F34" s="261"/>
      <c r="G34" s="249"/>
    </row>
    <row r="35" spans="1:7" ht="18" customHeight="1" thickBot="1">
      <c r="A35" s="18"/>
      <c r="B35" s="15" t="s">
        <v>1337</v>
      </c>
      <c r="C35" s="81" t="s">
        <v>1337</v>
      </c>
      <c r="D35" s="261"/>
      <c r="E35" s="264"/>
      <c r="F35" s="261"/>
      <c r="G35" s="264"/>
    </row>
    <row r="36" spans="2:7" ht="15" customHeight="1">
      <c r="B36" s="15" t="s">
        <v>1337</v>
      </c>
      <c r="C36" s="86" t="s">
        <v>1003</v>
      </c>
      <c r="D36" s="258"/>
      <c r="E36" s="87"/>
      <c r="F36" s="258"/>
      <c r="G36" s="258"/>
    </row>
    <row r="37" spans="1:7" ht="16.5" customHeight="1">
      <c r="A37" s="18"/>
      <c r="B37" s="15" t="s">
        <v>1337</v>
      </c>
      <c r="C37" s="104" t="s">
        <v>986</v>
      </c>
      <c r="D37" s="258"/>
      <c r="E37" s="118" t="s">
        <v>996</v>
      </c>
      <c r="F37" s="258"/>
      <c r="G37" s="96"/>
    </row>
    <row r="38" spans="1:7" ht="16.5" customHeight="1">
      <c r="A38" s="18"/>
      <c r="B38" s="15" t="s">
        <v>1337</v>
      </c>
      <c r="C38" s="104" t="s">
        <v>987</v>
      </c>
      <c r="D38" s="258"/>
      <c r="E38" s="118" t="s">
        <v>996</v>
      </c>
      <c r="F38" s="258"/>
      <c r="G38" s="96"/>
    </row>
    <row r="39" spans="2:7" ht="15" customHeight="1">
      <c r="B39" s="15" t="s">
        <v>1337</v>
      </c>
      <c r="C39" s="104" t="s">
        <v>1427</v>
      </c>
      <c r="D39" s="258"/>
      <c r="E39" s="118" t="s">
        <v>996</v>
      </c>
      <c r="F39" s="258"/>
      <c r="G39" s="96"/>
    </row>
    <row r="40" spans="2:7" ht="18" customHeight="1">
      <c r="B40" s="15" t="s">
        <v>1337</v>
      </c>
      <c r="C40" s="104" t="s">
        <v>1826</v>
      </c>
      <c r="D40" s="258"/>
      <c r="E40" s="118" t="s">
        <v>999</v>
      </c>
      <c r="F40" s="258"/>
      <c r="G40" s="96"/>
    </row>
    <row r="41" spans="2:7" ht="16.5">
      <c r="B41" s="15" t="s">
        <v>1337</v>
      </c>
      <c r="C41" s="105" t="s">
        <v>1646</v>
      </c>
      <c r="D41" s="258"/>
      <c r="E41" s="118"/>
      <c r="F41" s="258"/>
      <c r="G41" s="96"/>
    </row>
    <row r="42" spans="2:7" ht="16.5">
      <c r="B42" s="15" t="s">
        <v>1337</v>
      </c>
      <c r="C42" s="268" t="s">
        <v>1746</v>
      </c>
      <c r="D42" s="258"/>
      <c r="E42" s="275">
        <v>11</v>
      </c>
      <c r="F42" s="258"/>
      <c r="G42" s="96"/>
    </row>
    <row r="43" spans="2:7" ht="16.5">
      <c r="B43" s="15" t="s">
        <v>1337</v>
      </c>
      <c r="C43" s="268" t="s">
        <v>1825</v>
      </c>
      <c r="D43" s="106"/>
      <c r="E43" s="275">
        <v>14</v>
      </c>
      <c r="F43" s="258"/>
      <c r="G43" s="107"/>
    </row>
    <row r="44" spans="2:7" ht="16.5">
      <c r="B44" s="15" t="s">
        <v>1337</v>
      </c>
      <c r="C44" s="108" t="s">
        <v>1873</v>
      </c>
      <c r="D44" s="258"/>
      <c r="E44" s="120" t="s">
        <v>1175</v>
      </c>
      <c r="F44" s="94"/>
      <c r="G44" s="96"/>
    </row>
    <row r="45" spans="2:7" ht="16.5">
      <c r="B45" s="15" t="s">
        <v>1337</v>
      </c>
      <c r="C45" s="109" t="s">
        <v>1333</v>
      </c>
      <c r="D45" s="258"/>
      <c r="E45" s="232">
        <v>9716.71</v>
      </c>
      <c r="F45" s="258"/>
      <c r="G45" s="96"/>
    </row>
    <row r="46" spans="2:7" ht="29.25" thickBot="1">
      <c r="B46" s="15" t="s">
        <v>1337</v>
      </c>
      <c r="C46" s="208" t="s">
        <v>1745</v>
      </c>
      <c r="D46" s="88"/>
      <c r="E46" s="295" t="s">
        <v>1991</v>
      </c>
      <c r="F46" s="88"/>
      <c r="G46" s="127" t="s">
        <v>2072</v>
      </c>
    </row>
    <row r="47" spans="1:7" s="20" customFormat="1" ht="17.25" thickBot="1">
      <c r="A47" s="12"/>
      <c r="B47" s="15" t="s">
        <v>1337</v>
      </c>
      <c r="C47" s="206" t="s">
        <v>1932</v>
      </c>
      <c r="D47" s="88"/>
      <c r="E47" s="207"/>
      <c r="F47" s="88"/>
      <c r="G47" s="127"/>
    </row>
    <row r="48" spans="2:7" ht="15" customHeight="1">
      <c r="B48" s="15" t="s">
        <v>1337</v>
      </c>
      <c r="C48" s="104" t="s">
        <v>1334</v>
      </c>
      <c r="D48" s="258"/>
      <c r="E48" s="118" t="s">
        <v>996</v>
      </c>
      <c r="F48" s="258"/>
      <c r="G48" s="96"/>
    </row>
    <row r="49" spans="1:7" s="18" customFormat="1" ht="16.5">
      <c r="A49" s="12"/>
      <c r="B49" s="15"/>
      <c r="C49" s="104" t="s">
        <v>1428</v>
      </c>
      <c r="D49" s="258"/>
      <c r="E49" s="118" t="s">
        <v>996</v>
      </c>
      <c r="F49" s="258"/>
      <c r="G49" s="96"/>
    </row>
    <row r="50" spans="1:7" s="18" customFormat="1" ht="15" customHeight="1">
      <c r="A50" s="12"/>
      <c r="B50" s="15"/>
      <c r="C50" s="104" t="s">
        <v>1335</v>
      </c>
      <c r="D50" s="258"/>
      <c r="E50" s="118" t="s">
        <v>996</v>
      </c>
      <c r="F50" s="258"/>
      <c r="G50" s="96"/>
    </row>
    <row r="51" spans="2:7" ht="17.25" thickBot="1">
      <c r="B51" s="15"/>
      <c r="C51" s="125" t="s">
        <v>1336</v>
      </c>
      <c r="D51" s="88"/>
      <c r="E51" s="126" t="s">
        <v>996</v>
      </c>
      <c r="F51" s="88"/>
      <c r="G51" s="127"/>
    </row>
    <row r="52" spans="2:7" ht="17.25" thickBot="1">
      <c r="B52" s="15"/>
      <c r="C52" s="122" t="s">
        <v>1874</v>
      </c>
      <c r="D52" s="123"/>
      <c r="E52" s="124">
        <f>SUM(E53:E56)</f>
        <v>1</v>
      </c>
      <c r="F52" s="123"/>
      <c r="G52" s="123"/>
    </row>
    <row r="53" spans="2:7" ht="16.5">
      <c r="B53" s="15"/>
      <c r="C53" s="84" t="s">
        <v>1625</v>
      </c>
      <c r="D53" s="258"/>
      <c r="E53" s="110">
        <f>COUNTIF('Part 2 - Disclosure checklist'!$D:$D,Lists!$K$4)/SUM(COUNTIF('Part 2 - Disclosure checklist'!$D:$D,"*EITI Reporting or systematically disclosed?*"),COUNTIF('Part 2 - Disclosure checklist'!$D:$D,Lists!$K$4),COUNTIF('Part 2 - Disclosure checklist'!$D:$D,Lists!$K$5),COUNTIF('Part 2 - Disclosure checklist'!$D:$D,Lists!$K$6),COUNTIF('Part 2 - Disclosure checklist'!$D:$D,Lists!$K$7))</f>
        <v>0.2711864406779661</v>
      </c>
      <c r="F53" s="258"/>
      <c r="G53" s="111" t="s">
        <v>1626</v>
      </c>
    </row>
    <row r="54" spans="2:7" s="18" customFormat="1" ht="16.5">
      <c r="B54" s="22"/>
      <c r="C54" s="84" t="s">
        <v>1659</v>
      </c>
      <c r="D54" s="258"/>
      <c r="E54" s="110">
        <f>COUNTIF('Part 2 - Disclosure checklist'!$D:$D,Lists!$K$5)/SUM(COUNTIF('Part 2 - Disclosure checklist'!$D:$D,"*EITI Reporting or systematically disclosed?*"),COUNTIF('Part 2 - Disclosure checklist'!$D:$D,Lists!$K$4),COUNTIF('Part 2 - Disclosure checklist'!$D:$D,Lists!$K$5),COUNTIF('Part 2 - Disclosure checklist'!$D:$D,Lists!$K$6),COUNTIF('Part 2 - Disclosure checklist'!$D:$D,Lists!$K$7))</f>
        <v>0.4067796610169492</v>
      </c>
      <c r="F54" s="258"/>
      <c r="G54" s="111" t="s">
        <v>1626</v>
      </c>
    </row>
    <row r="55" spans="1:7" s="18" customFormat="1" ht="16.5">
      <c r="A55" s="12"/>
      <c r="B55" s="15" t="s">
        <v>1338</v>
      </c>
      <c r="C55" s="84" t="s">
        <v>1000</v>
      </c>
      <c r="D55" s="258"/>
      <c r="E55" s="110">
        <f>COUNTIF('Part 2 - Disclosure checklist'!$D:$D,Lists!$K$6)/SUM(COUNTIF('Part 2 - Disclosure checklist'!$D:$D,"*EITI Reporting or systematically disclosed?*"),COUNTIF('Part 2 - Disclosure checklist'!$D:$D,Lists!$K$4),COUNTIF('Part 2 - Disclosure checklist'!$D:$D,Lists!$K$5),COUNTIF('Part 2 - Disclosure checklist'!$D:$D,Lists!$K$6),COUNTIF('Part 2 - Disclosure checklist'!$D:$D,Lists!$K$7))</f>
        <v>0.13559322033898305</v>
      </c>
      <c r="F55" s="258"/>
      <c r="G55" s="111" t="s">
        <v>1626</v>
      </c>
    </row>
    <row r="56" spans="2:7" ht="15" customHeight="1" thickBot="1">
      <c r="B56" s="15" t="s">
        <v>1338</v>
      </c>
      <c r="C56" s="84" t="s">
        <v>1580</v>
      </c>
      <c r="D56" s="258"/>
      <c r="E56" s="110">
        <f>COUNTIF('Part 2 - Disclosure checklist'!$D:$D,Lists!$K$7)/SUM(COUNTIF('Part 2 - Disclosure checklist'!$D:$D,"*EITI Reporting or systematically disclosed?*"),COUNTIF('Part 2 - Disclosure checklist'!$D:$D,Lists!$K$4),COUNTIF('Part 2 - Disclosure checklist'!$D:$D,Lists!$K$5),COUNTIF('Part 2 - Disclosure checklist'!$D:$D,Lists!$K$6),COUNTIF('Part 2 - Disclosure checklist'!$D:$D,Lists!$K$7))</f>
        <v>0.1864406779661017</v>
      </c>
      <c r="F56" s="258"/>
      <c r="G56" s="111" t="s">
        <v>1626</v>
      </c>
    </row>
    <row r="57" spans="2:7" ht="17.25" thickBot="1">
      <c r="B57" s="15" t="s">
        <v>1338</v>
      </c>
      <c r="C57" s="112" t="s">
        <v>1647</v>
      </c>
      <c r="D57" s="113"/>
      <c r="E57" s="114"/>
      <c r="F57" s="113"/>
      <c r="G57" s="113"/>
    </row>
    <row r="58" spans="1:7" s="18" customFormat="1" ht="16.5">
      <c r="A58" s="12"/>
      <c r="B58" s="15" t="s">
        <v>1338</v>
      </c>
      <c r="C58" s="84" t="s">
        <v>990</v>
      </c>
      <c r="D58" s="258"/>
      <c r="E58" s="116" t="s">
        <v>1992</v>
      </c>
      <c r="F58" s="258"/>
      <c r="G58" s="85"/>
    </row>
    <row r="59" spans="2:7" ht="16.5">
      <c r="B59" s="13"/>
      <c r="C59" s="84" t="s">
        <v>991</v>
      </c>
      <c r="D59" s="258"/>
      <c r="E59" s="116" t="s">
        <v>1993</v>
      </c>
      <c r="F59" s="258"/>
      <c r="G59" s="85"/>
    </row>
    <row r="60" spans="2:7" ht="16.5">
      <c r="B60" s="13"/>
      <c r="C60" s="84" t="s">
        <v>992</v>
      </c>
      <c r="D60" s="258"/>
      <c r="E60" s="226" t="s">
        <v>1994</v>
      </c>
      <c r="F60" s="258"/>
      <c r="G60" s="85" t="s">
        <v>1953</v>
      </c>
    </row>
    <row r="61" spans="2:7" ht="17.25" thickBot="1">
      <c r="B61" s="13"/>
      <c r="C61" s="115"/>
      <c r="D61" s="88"/>
      <c r="E61" s="89"/>
      <c r="F61" s="88"/>
      <c r="G61" s="99"/>
    </row>
    <row r="62" spans="1:7" s="18" customFormat="1" ht="17.25" thickBot="1">
      <c r="A62" s="12"/>
      <c r="B62" s="12"/>
      <c r="C62" s="322"/>
      <c r="D62" s="322"/>
      <c r="E62" s="322"/>
      <c r="F62" s="322"/>
      <c r="G62" s="322"/>
    </row>
    <row r="63" spans="2:7" s="259" customFormat="1" ht="16.5" thickBot="1">
      <c r="B63" s="265"/>
      <c r="C63" s="317" t="s">
        <v>1843</v>
      </c>
      <c r="D63" s="318"/>
      <c r="E63" s="318"/>
      <c r="F63" s="318"/>
      <c r="G63" s="319"/>
    </row>
    <row r="64" spans="3:7" s="259" customFormat="1" ht="16.5" thickBot="1">
      <c r="C64" s="317" t="s">
        <v>1862</v>
      </c>
      <c r="D64" s="318"/>
      <c r="E64" s="318"/>
      <c r="F64" s="318"/>
      <c r="G64" s="319"/>
    </row>
    <row r="65" spans="3:7" s="259" customFormat="1" ht="16.5" thickBot="1">
      <c r="C65" s="323"/>
      <c r="D65" s="323"/>
      <c r="E65" s="323"/>
      <c r="F65" s="323"/>
      <c r="G65" s="323"/>
    </row>
    <row r="66" spans="3:7" s="259" customFormat="1" ht="18.75" customHeight="1">
      <c r="C66" s="328" t="s">
        <v>1842</v>
      </c>
      <c r="D66" s="328"/>
      <c r="E66" s="328"/>
      <c r="F66" s="328"/>
      <c r="G66" s="328"/>
    </row>
    <row r="67" spans="3:7" s="259" customFormat="1" ht="15.75">
      <c r="C67" s="312" t="s">
        <v>1863</v>
      </c>
      <c r="D67" s="312"/>
      <c r="E67" s="312"/>
      <c r="F67" s="312"/>
      <c r="G67" s="312"/>
    </row>
    <row r="68" spans="2:7" s="259" customFormat="1" ht="15.75">
      <c r="B68" s="258" t="s">
        <v>993</v>
      </c>
      <c r="C68" s="330" t="s">
        <v>1864</v>
      </c>
      <c r="D68" s="330"/>
      <c r="E68" s="330"/>
      <c r="F68" s="330"/>
      <c r="G68" s="330"/>
    </row>
    <row r="69" spans="2:7" ht="16.5">
      <c r="B69" s="13"/>
      <c r="C69" s="16"/>
      <c r="D69" s="15"/>
      <c r="E69" s="16"/>
      <c r="F69" s="15"/>
      <c r="G69" s="15"/>
    </row>
    <row r="70" spans="2:7" ht="15" customHeight="1">
      <c r="B70" s="13"/>
      <c r="C70" s="14"/>
      <c r="D70" s="14"/>
      <c r="E70" s="14"/>
      <c r="F70" s="14"/>
      <c r="G70" s="13"/>
    </row>
    <row r="71" spans="3:7" ht="15" customHeight="1">
      <c r="C71" s="13"/>
      <c r="D71" s="13"/>
      <c r="E71" s="13"/>
      <c r="F71" s="13"/>
      <c r="G71" s="13"/>
    </row>
    <row r="72" spans="3:7" ht="16.5">
      <c r="C72" s="331"/>
      <c r="D72" s="331"/>
      <c r="E72" s="331"/>
      <c r="F72" s="331"/>
      <c r="G72" s="331"/>
    </row>
    <row r="73" spans="3:7" ht="16.5">
      <c r="C73" s="331"/>
      <c r="D73" s="331"/>
      <c r="E73" s="331"/>
      <c r="F73" s="331"/>
      <c r="G73" s="331"/>
    </row>
    <row r="74" spans="3:7" ht="18.75" customHeight="1">
      <c r="C74" s="331"/>
      <c r="D74" s="331"/>
      <c r="E74" s="331"/>
      <c r="F74" s="331"/>
      <c r="G74" s="331"/>
    </row>
    <row r="75" spans="3:7" ht="16.5">
      <c r="C75" s="331"/>
      <c r="D75" s="331"/>
      <c r="E75" s="331"/>
      <c r="F75" s="331"/>
      <c r="G75" s="331"/>
    </row>
    <row r="76" spans="3:7" ht="16.5">
      <c r="C76" s="14"/>
      <c r="D76" s="14"/>
      <c r="E76" s="14"/>
      <c r="F76" s="14"/>
      <c r="G76" s="13"/>
    </row>
    <row r="77" spans="3:7" ht="16.5">
      <c r="C77" s="329"/>
      <c r="D77" s="329"/>
      <c r="E77" s="329"/>
      <c r="F77" s="13"/>
      <c r="G77" s="13"/>
    </row>
    <row r="78" spans="3:7" ht="16.5">
      <c r="C78" s="329"/>
      <c r="D78" s="329"/>
      <c r="E78" s="329"/>
      <c r="F78" s="13"/>
      <c r="G78" s="13"/>
    </row>
    <row r="79" spans="3:7" ht="16.5">
      <c r="C79" s="13"/>
      <c r="D79" s="13"/>
      <c r="E79" s="13"/>
      <c r="F79" s="13"/>
      <c r="G79" s="13"/>
    </row>
    <row r="80" ht="16.5"/>
    <row r="81" ht="16.5"/>
    <row r="82" ht="16.5"/>
    <row r="83" ht="16.5"/>
    <row r="84" ht="16.5"/>
    <row r="85" ht="16.5"/>
    <row r="86" ht="16.5"/>
    <row r="87" ht="16.5"/>
    <row r="88" ht="16.5"/>
    <row r="89" ht="16.5"/>
    <row r="90" ht="16.5"/>
    <row r="91" ht="16.5"/>
    <row r="92" ht="16.5"/>
    <row r="93" ht="16.5"/>
    <row r="94" ht="16.5"/>
    <row r="95" ht="16.5"/>
  </sheetData>
  <sheetProtection selectLockedCells="1"/>
  <mergeCells count="19">
    <mergeCell ref="C66:G66"/>
    <mergeCell ref="C67:G67"/>
    <mergeCell ref="C78:E78"/>
    <mergeCell ref="C68:G68"/>
    <mergeCell ref="C72:G72"/>
    <mergeCell ref="C73:G73"/>
    <mergeCell ref="C74:G74"/>
    <mergeCell ref="C75:G75"/>
    <mergeCell ref="C77:E77"/>
    <mergeCell ref="C7:G7"/>
    <mergeCell ref="C62:G62"/>
    <mergeCell ref="C63:G63"/>
    <mergeCell ref="C64:G64"/>
    <mergeCell ref="C65:G65"/>
    <mergeCell ref="C2:G2"/>
    <mergeCell ref="C3:G3"/>
    <mergeCell ref="C4:G4"/>
    <mergeCell ref="C5:G5"/>
    <mergeCell ref="C6:G6"/>
  </mergeCells>
  <dataValidations count="13">
    <dataValidation type="list" allowBlank="1" showInputMessage="1" showErrorMessage="1" promptTitle="Choose among the following" prompt="&#10;Yes&#10;No&#10;Partially&#10;Not applicable" errorTitle="Invalid entry" error="&#10;Please choose among the following:&#10;&#10;Yes&#10;No&#10;Partially&#10;Not applicable" sqref="E25">
      <formula1>'Part 1 - About'!#REF!</formula1>
    </dataValidation>
    <dataValidation type="list" allowBlank="1" showInputMessage="1" showErrorMessage="1" promptTitle="Choose from drop-down menu" prompt="Please select the relevant country from the drop-down menu" sqref="E14">
      <formula1>Countries_list</formula1>
    </dataValidation>
    <dataValidation showInputMessage="1" showErrorMessage="1" sqref="C32"/>
    <dataValidation allowBlank="1" showInputMessage="1" showErrorMessage="1" promptTitle="Other Sector" prompt="Please specify the name of the other sector(s) covered by the Report" errorTitle="Invalid entry" error="&#10;Please choose among the following:&#10;&#10;Yes&#10;No&#10;Partially&#10;Not applicable" sqref="E41"/>
    <dataValidation type="whole" showInputMessage="1" showErrorMessage="1" sqref="E52:G57">
      <formula1>999999</formula1>
      <formula2>99999999</formula2>
    </dataValidation>
    <dataValidation type="whole" operator="greaterThanOrEqual" allowBlank="1" showInputMessage="1" showErrorMessage="1" errorTitle="Number" error="Please input a number in this cell" sqref="E42:E43">
      <formula1>1</formula1>
    </dataValidation>
    <dataValidation type="date" allowBlank="1" showInputMessage="1" showErrorMessage="1" promptTitle="EITI Report URL" prompt="Please insert direct URL to EITI Report (or report folder) on National EITI website." errorTitle="Incorrect format" error="Please revise information according to specified format" sqref="E25">
      <formula1>36161</formula1>
      <formula2>47848</formula2>
    </dataValidation>
    <dataValidation type="list" allowBlank="1" showInputMessage="1" showErrorMessage="1" promptTitle="Choose among the following" prompt="&#10;Yes&#10;No&#10;Partially&#10;Not applicable" errorTitle="Invalid entry" error="&#10;Please choose among the following:&#10;&#10;Yes&#10;No&#10;Partially&#10;Not applicable" sqref="E29 E26">
      <formula1>Simple_options_list</formula1>
    </dataValidation>
    <dataValidation allowBlank="1" showInputMessage="1" showErrorMessage="1" promptTitle="URL" prompt="Please insert direct URL to the reference document" sqref="E46"/>
    <dataValidation errorStyle="warning" type="decimal" allowBlank="1" showInputMessage="1" showErrorMessage="1" promptTitle="Exchange/conversion rate" prompt="Please input the relevant exchange rate from 1 USD to the currency reported above.&#10;&#10;If additional information is relevant, include this in comment section." errorTitle="Non-number value detected" error="Only input numbers in this cell. If additional information is appropriate, please include in appropriate columns on the right." sqref="E45">
      <formula1>0</formula1>
      <formula2>9999999999999990000</formula2>
    </dataValidation>
    <dataValidation allowBlank="1" showInputMessage="1" showErrorMessage="1" promptTitle="Entity name" prompt="Insert name of the organisation, company, or government agency here" sqref="E23"/>
    <dataValidation allowBlank="1" showInputMessage="1" showErrorMessage="1" promptTitle="EITI Report URL" prompt="Please insert direct URL to EITI Report (or report folder)." sqref="E25"/>
    <dataValidation type="date" allowBlank="1" showInputMessage="1" showErrorMessage="1" promptTitle="Input date in specific format" prompt="YYYY-MM-DD" errorTitle="Incorrect format" error="Please revise information according to specified format" sqref="E19:E20">
      <formula1>36161</formula1>
      <formula2>47848</formula2>
    </dataValidation>
  </dataValidations>
  <hyperlinks>
    <hyperlink ref="C44" r:id="rId1" display="Reporting currency (ISO-4217)"/>
    <hyperlink ref="C47" r:id="rId2" display="EITI Requirement 4.7: Disaggregation"/>
    <hyperlink ref="C7" r:id="rId3" display="If you have any questions, please contact data@eiti.org"/>
    <hyperlink ref="C32" r:id="rId4" display="Public debate (Requirement 7.1)"/>
    <hyperlink ref="E60" r:id="rId5" display="baimbak@yahoo.co.uk  / Maher.Kabsi @bdo-ifi.com"/>
    <hyperlink ref="E34" r:id="rId6" display="https://integemsgroup.maps.arcgis.com/apps/webappviewer/index.html?id=77d8c170e2d34ae18a1f20fb7264391e"/>
    <hyperlink ref="E46" r:id="rId7" display="https://mof.gov.sl/wp-content/uploads/2020/06/public-accounts-2019.pdf"/>
  </hyperlinks>
  <printOptions/>
  <pageMargins left="0.25" right="0.25" top="0.75" bottom="0.75" header="0.3" footer="0.3"/>
  <pageSetup fitToHeight="0" horizontalDpi="2400" verticalDpi="2400" orientation="landscape" paperSize="8" r:id="rId8"/>
</worksheet>
</file>

<file path=xl/worksheets/sheet3.xml><?xml version="1.0" encoding="utf-8"?>
<worksheet xmlns="http://schemas.openxmlformats.org/spreadsheetml/2006/main" xmlns:r="http://schemas.openxmlformats.org/officeDocument/2006/relationships">
  <dimension ref="A1:L201"/>
  <sheetViews>
    <sheetView showGridLines="0" zoomScale="80" zoomScaleNormal="80" zoomScalePageLayoutView="0" workbookViewId="0" topLeftCell="B1">
      <selection activeCell="H189" sqref="H189"/>
    </sheetView>
  </sheetViews>
  <sheetFormatPr defaultColWidth="4.00390625" defaultRowHeight="24" customHeight="1"/>
  <cols>
    <col min="1" max="1" width="4.00390625" style="12" customWidth="1"/>
    <col min="2" max="2" width="56.57421875" style="12" customWidth="1"/>
    <col min="3" max="3" width="4.00390625" style="12" customWidth="1"/>
    <col min="4" max="4" width="50.57421875" style="12" customWidth="1"/>
    <col min="5" max="5" width="5.421875" style="12" customWidth="1"/>
    <col min="6" max="6" width="50.57421875" style="12" customWidth="1"/>
    <col min="7" max="7" width="4.00390625" style="12" customWidth="1"/>
    <col min="8" max="8" width="63.140625" style="12" customWidth="1"/>
    <col min="9" max="11" width="4.00390625" style="12" customWidth="1"/>
    <col min="12" max="12" width="20.421875" style="12" bestFit="1" customWidth="1"/>
    <col min="13" max="16384" width="4.00390625" style="12" customWidth="1"/>
  </cols>
  <sheetData>
    <row r="1" ht="16.5">
      <c r="A1" s="13"/>
    </row>
    <row r="2" spans="1:8" s="25" customFormat="1" ht="15.75">
      <c r="A2" s="27"/>
      <c r="B2" s="324" t="s">
        <v>1875</v>
      </c>
      <c r="C2" s="324"/>
      <c r="D2" s="324"/>
      <c r="E2" s="324"/>
      <c r="F2" s="324"/>
      <c r="G2" s="324"/>
      <c r="H2" s="324"/>
    </row>
    <row r="3" spans="1:8" s="196" customFormat="1" ht="24">
      <c r="A3" s="195"/>
      <c r="B3" s="325" t="s">
        <v>1639</v>
      </c>
      <c r="C3" s="325"/>
      <c r="D3" s="325"/>
      <c r="E3" s="325"/>
      <c r="F3" s="325"/>
      <c r="G3" s="325"/>
      <c r="H3" s="325"/>
    </row>
    <row r="4" spans="1:8" s="25" customFormat="1" ht="16.5" customHeight="1">
      <c r="A4" s="27"/>
      <c r="B4" s="334" t="s">
        <v>1635</v>
      </c>
      <c r="C4" s="334"/>
      <c r="D4" s="334"/>
      <c r="E4" s="334"/>
      <c r="F4" s="334"/>
      <c r="G4" s="334"/>
      <c r="H4" s="334"/>
    </row>
    <row r="5" spans="1:8" s="25" customFormat="1" ht="15.75">
      <c r="A5" s="27"/>
      <c r="B5" s="327" t="s">
        <v>1876</v>
      </c>
      <c r="C5" s="327"/>
      <c r="D5" s="327"/>
      <c r="E5" s="327"/>
      <c r="F5" s="327"/>
      <c r="G5" s="327"/>
      <c r="H5" s="327"/>
    </row>
    <row r="6" spans="1:8" s="25" customFormat="1" ht="15.75">
      <c r="A6" s="27"/>
      <c r="B6" s="327" t="s">
        <v>1636</v>
      </c>
      <c r="C6" s="327"/>
      <c r="D6" s="327"/>
      <c r="E6" s="327"/>
      <c r="F6" s="327"/>
      <c r="G6" s="327"/>
      <c r="H6" s="327"/>
    </row>
    <row r="7" spans="1:8" s="25" customFormat="1" ht="15.75">
      <c r="A7" s="27"/>
      <c r="B7" s="327" t="s">
        <v>1877</v>
      </c>
      <c r="C7" s="327"/>
      <c r="D7" s="327"/>
      <c r="E7" s="327"/>
      <c r="F7" s="327"/>
      <c r="G7" s="327"/>
      <c r="H7" s="327"/>
    </row>
    <row r="8" spans="1:8" s="25" customFormat="1" ht="16.5" customHeight="1">
      <c r="A8" s="27"/>
      <c r="B8" s="327" t="s">
        <v>1878</v>
      </c>
      <c r="C8" s="327"/>
      <c r="D8" s="327"/>
      <c r="E8" s="327"/>
      <c r="F8" s="327"/>
      <c r="G8" s="327"/>
      <c r="H8" s="327"/>
    </row>
    <row r="9" spans="1:8" s="25" customFormat="1" ht="15" customHeight="1">
      <c r="A9" s="27"/>
      <c r="B9" s="333" t="s">
        <v>1879</v>
      </c>
      <c r="C9" s="333"/>
      <c r="D9" s="333"/>
      <c r="E9" s="333"/>
      <c r="F9" s="333"/>
      <c r="G9" s="333"/>
      <c r="H9" s="333"/>
    </row>
    <row r="10" spans="1:8" s="25" customFormat="1" ht="15" customHeight="1">
      <c r="A10" s="27"/>
      <c r="E10" s="128"/>
      <c r="F10" s="128"/>
      <c r="G10" s="128"/>
      <c r="H10" s="128"/>
    </row>
    <row r="11" spans="1:8" s="25" customFormat="1" ht="16.5">
      <c r="A11" s="27"/>
      <c r="B11" s="65" t="s">
        <v>1940</v>
      </c>
      <c r="C11" s="29"/>
      <c r="D11" s="33" t="s">
        <v>1939</v>
      </c>
      <c r="E11" s="29"/>
      <c r="F11" s="34" t="s">
        <v>1645</v>
      </c>
      <c r="G11" s="13"/>
      <c r="H11" s="27"/>
    </row>
    <row r="12" s="25" customFormat="1" ht="15.75">
      <c r="A12" s="27"/>
    </row>
    <row r="13" spans="1:8" s="196" customFormat="1" ht="24">
      <c r="A13" s="195"/>
      <c r="B13" s="23" t="s">
        <v>1633</v>
      </c>
      <c r="C13" s="195"/>
      <c r="D13" s="197"/>
      <c r="E13" s="195"/>
      <c r="F13" s="197"/>
      <c r="G13" s="195"/>
      <c r="H13" s="195"/>
    </row>
    <row r="14" spans="1:8" s="25" customFormat="1" ht="15.75">
      <c r="A14" s="27"/>
      <c r="B14" s="44" t="s">
        <v>1880</v>
      </c>
      <c r="C14" s="27"/>
      <c r="D14" s="44"/>
      <c r="E14" s="27"/>
      <c r="F14" s="44"/>
      <c r="G14" s="27"/>
      <c r="H14" s="27"/>
    </row>
    <row r="15" spans="1:8" s="25" customFormat="1" ht="15.75">
      <c r="A15" s="27"/>
      <c r="B15" s="47"/>
      <c r="C15" s="27"/>
      <c r="D15" s="129"/>
      <c r="E15" s="27"/>
      <c r="F15" s="129"/>
      <c r="G15" s="27"/>
      <c r="H15" s="27"/>
    </row>
    <row r="16" spans="1:8" s="218" customFormat="1" ht="19.5">
      <c r="A16" s="215"/>
      <c r="B16" s="216" t="s">
        <v>3</v>
      </c>
      <c r="C16" s="215"/>
      <c r="D16" s="216" t="s">
        <v>4</v>
      </c>
      <c r="E16" s="215"/>
      <c r="F16" s="216" t="s">
        <v>1606</v>
      </c>
      <c r="G16" s="215"/>
      <c r="H16" s="217" t="s">
        <v>2</v>
      </c>
    </row>
    <row r="17" spans="1:8" s="25" customFormat="1" ht="32.25" customHeight="1">
      <c r="A17" s="27"/>
      <c r="B17" s="130" t="s">
        <v>1881</v>
      </c>
      <c r="C17" s="27"/>
      <c r="D17" s="131"/>
      <c r="E17" s="27"/>
      <c r="F17" s="131"/>
      <c r="G17" s="27"/>
      <c r="H17" s="132"/>
    </row>
    <row r="18" spans="1:8" s="25" customFormat="1" ht="15.75">
      <c r="A18" s="27"/>
      <c r="B18" s="133" t="s">
        <v>1513</v>
      </c>
      <c r="C18" s="27"/>
      <c r="D18" s="134"/>
      <c r="E18" s="27"/>
      <c r="F18" s="134"/>
      <c r="G18" s="27"/>
      <c r="H18" s="135"/>
    </row>
    <row r="19" spans="1:8" s="25" customFormat="1" ht="31.5">
      <c r="A19" s="27"/>
      <c r="B19" s="136" t="s">
        <v>1514</v>
      </c>
      <c r="C19" s="27"/>
      <c r="D19" s="367" t="s">
        <v>1658</v>
      </c>
      <c r="E19" s="368"/>
      <c r="F19" s="369" t="s">
        <v>2073</v>
      </c>
      <c r="G19" s="370"/>
      <c r="H19" s="266" t="s">
        <v>2075</v>
      </c>
    </row>
    <row r="20" spans="1:8" s="25" customFormat="1" ht="31.5">
      <c r="A20" s="27"/>
      <c r="B20" s="136" t="s">
        <v>1581</v>
      </c>
      <c r="C20" s="27"/>
      <c r="D20" s="164" t="s">
        <v>1658</v>
      </c>
      <c r="E20" s="27"/>
      <c r="F20" s="164" t="s">
        <v>1995</v>
      </c>
      <c r="G20" s="27"/>
      <c r="H20" s="252"/>
    </row>
    <row r="21" spans="1:8" s="25" customFormat="1" ht="31.5">
      <c r="A21" s="27"/>
      <c r="B21" s="136" t="s">
        <v>1941</v>
      </c>
      <c r="C21" s="27"/>
      <c r="D21" s="164" t="s">
        <v>1579</v>
      </c>
      <c r="E21" s="27"/>
      <c r="F21" s="164" t="s">
        <v>1982</v>
      </c>
      <c r="G21" s="27"/>
      <c r="H21" s="266" t="s">
        <v>2076</v>
      </c>
    </row>
    <row r="22" spans="1:8" s="25" customFormat="1" ht="15.75">
      <c r="A22" s="27"/>
      <c r="B22" s="137" t="s">
        <v>1515</v>
      </c>
      <c r="C22" s="27"/>
      <c r="D22" s="164" t="s">
        <v>1579</v>
      </c>
      <c r="E22" s="27"/>
      <c r="F22" s="369" t="s">
        <v>2074</v>
      </c>
      <c r="G22" s="27"/>
      <c r="H22" s="138" t="s">
        <v>1996</v>
      </c>
    </row>
    <row r="23" spans="1:8" s="25" customFormat="1" ht="15.75">
      <c r="A23" s="27"/>
      <c r="B23" s="47"/>
      <c r="C23" s="27"/>
      <c r="D23" s="129"/>
      <c r="E23" s="27"/>
      <c r="F23" s="129"/>
      <c r="G23" s="27"/>
      <c r="H23" s="27"/>
    </row>
    <row r="24" spans="1:8" s="25" customFormat="1" ht="31.5">
      <c r="A24" s="27"/>
      <c r="B24" s="130" t="s">
        <v>1882</v>
      </c>
      <c r="C24" s="27"/>
      <c r="D24" s="131"/>
      <c r="E24" s="27"/>
      <c r="F24" s="131"/>
      <c r="G24" s="27"/>
      <c r="H24" s="132"/>
    </row>
    <row r="25" spans="1:8" s="25" customFormat="1" ht="15.75">
      <c r="A25" s="27"/>
      <c r="B25" s="133" t="s">
        <v>1513</v>
      </c>
      <c r="C25" s="27"/>
      <c r="D25" s="134"/>
      <c r="E25" s="27"/>
      <c r="F25" s="134"/>
      <c r="G25" s="27"/>
      <c r="H25" s="135"/>
    </row>
    <row r="26" spans="1:8" s="25" customFormat="1" ht="15.75">
      <c r="A26" s="27"/>
      <c r="B26" s="136" t="s">
        <v>1583</v>
      </c>
      <c r="C26" s="27"/>
      <c r="D26" s="164" t="s">
        <v>1658</v>
      </c>
      <c r="E26" s="27"/>
      <c r="F26" s="164" t="s">
        <v>1997</v>
      </c>
      <c r="G26" s="27"/>
      <c r="H26" s="135"/>
    </row>
    <row r="27" spans="1:8" s="25" customFormat="1" ht="15.75">
      <c r="A27" s="139"/>
      <c r="B27" s="140" t="s">
        <v>1661</v>
      </c>
      <c r="C27" s="141"/>
      <c r="D27" s="164" t="s">
        <v>1658</v>
      </c>
      <c r="E27" s="27"/>
      <c r="F27" s="164" t="s">
        <v>1997</v>
      </c>
      <c r="G27" s="27"/>
      <c r="H27" s="135"/>
    </row>
    <row r="28" spans="1:8" s="25" customFormat="1" ht="15.75">
      <c r="A28" s="27"/>
      <c r="B28" s="136" t="s">
        <v>1582</v>
      </c>
      <c r="C28" s="27"/>
      <c r="D28" s="164" t="s">
        <v>1658</v>
      </c>
      <c r="E28" s="27"/>
      <c r="F28" s="164" t="s">
        <v>1997</v>
      </c>
      <c r="G28" s="27"/>
      <c r="H28" s="135"/>
    </row>
    <row r="29" spans="1:8" s="25" customFormat="1" ht="31.5">
      <c r="A29" s="27"/>
      <c r="B29" s="142" t="s">
        <v>1661</v>
      </c>
      <c r="C29" s="141"/>
      <c r="D29" s="164" t="s">
        <v>1658</v>
      </c>
      <c r="E29" s="27"/>
      <c r="F29" s="164" t="s">
        <v>1997</v>
      </c>
      <c r="G29" s="27"/>
      <c r="H29" s="135"/>
    </row>
    <row r="30" spans="1:8" s="25" customFormat="1" ht="15.75">
      <c r="A30" s="27"/>
      <c r="B30" s="273" t="s">
        <v>1584</v>
      </c>
      <c r="C30" s="27"/>
      <c r="D30" s="164" t="s">
        <v>1658</v>
      </c>
      <c r="E30" s="27"/>
      <c r="F30" s="371" t="s">
        <v>2077</v>
      </c>
      <c r="G30" s="27"/>
      <c r="H30" s="135"/>
    </row>
    <row r="31" spans="1:8" s="25" customFormat="1" ht="15.75">
      <c r="A31" s="27"/>
      <c r="B31" s="271" t="s">
        <v>1660</v>
      </c>
      <c r="C31" s="141"/>
      <c r="D31" s="165">
        <v>1433</v>
      </c>
      <c r="E31" s="27"/>
      <c r="F31" s="164" t="s">
        <v>1998</v>
      </c>
      <c r="G31" s="27"/>
      <c r="H31" s="272"/>
    </row>
    <row r="32" spans="1:8" s="25" customFormat="1" ht="15.75">
      <c r="A32" s="27"/>
      <c r="B32" s="143"/>
      <c r="C32" s="27"/>
      <c r="D32" s="129"/>
      <c r="E32" s="27"/>
      <c r="F32" s="129"/>
      <c r="G32" s="27"/>
      <c r="H32" s="144"/>
    </row>
    <row r="33" spans="1:8" s="25" customFormat="1" ht="15.75">
      <c r="A33" s="27"/>
      <c r="B33" s="130" t="s">
        <v>1883</v>
      </c>
      <c r="C33" s="27"/>
      <c r="D33" s="145"/>
      <c r="E33" s="27"/>
      <c r="F33" s="145"/>
      <c r="G33" s="27"/>
      <c r="H33" s="132"/>
    </row>
    <row r="34" spans="1:8" s="25" customFormat="1" ht="15.75">
      <c r="A34" s="27"/>
      <c r="B34" s="133" t="s">
        <v>1341</v>
      </c>
      <c r="C34" s="27"/>
      <c r="D34" s="164" t="s">
        <v>1579</v>
      </c>
      <c r="E34" s="27"/>
      <c r="F34" s="270" t="s">
        <v>1968</v>
      </c>
      <c r="G34" s="27"/>
      <c r="H34" s="234" t="s">
        <v>1967</v>
      </c>
    </row>
    <row r="35" spans="1:8" s="25" customFormat="1" ht="15.75">
      <c r="A35" s="27"/>
      <c r="B35" s="146" t="s">
        <v>1342</v>
      </c>
      <c r="C35" s="27"/>
      <c r="D35" s="165" t="s">
        <v>1658</v>
      </c>
      <c r="E35" s="27"/>
      <c r="F35" s="165" t="s">
        <v>1999</v>
      </c>
      <c r="G35" s="27"/>
      <c r="H35" s="267"/>
    </row>
    <row r="36" spans="1:8" s="25" customFormat="1" ht="15.75">
      <c r="A36" s="27"/>
      <c r="B36" s="47"/>
      <c r="C36" s="27"/>
      <c r="D36" s="129"/>
      <c r="E36" s="27"/>
      <c r="F36" s="129"/>
      <c r="G36" s="27"/>
      <c r="H36" s="27"/>
    </row>
    <row r="37" spans="1:8" s="25" customFormat="1" ht="15.75">
      <c r="A37" s="27"/>
      <c r="B37" s="130" t="s">
        <v>1884</v>
      </c>
      <c r="C37" s="27"/>
      <c r="D37" s="145"/>
      <c r="E37" s="27"/>
      <c r="F37" s="145"/>
      <c r="G37" s="27"/>
      <c r="H37" s="132"/>
    </row>
    <row r="38" spans="1:8" s="25" customFormat="1" ht="15.75">
      <c r="A38" s="27"/>
      <c r="B38" s="133" t="s">
        <v>1343</v>
      </c>
      <c r="C38" s="27"/>
      <c r="D38" s="164" t="s">
        <v>1580</v>
      </c>
      <c r="E38" s="27"/>
      <c r="F38" s="164" t="s">
        <v>2000</v>
      </c>
      <c r="G38" s="27"/>
      <c r="H38" s="135" t="s">
        <v>2078</v>
      </c>
    </row>
    <row r="39" spans="1:8" s="25" customFormat="1" ht="47.25">
      <c r="A39" s="27"/>
      <c r="B39" s="136" t="s">
        <v>1929</v>
      </c>
      <c r="C39" s="27"/>
      <c r="D39" s="164" t="s">
        <v>1579</v>
      </c>
      <c r="E39" s="27"/>
      <c r="F39" s="164" t="s">
        <v>1981</v>
      </c>
      <c r="G39" s="27"/>
      <c r="H39" s="252"/>
    </row>
    <row r="40" spans="1:8" s="25" customFormat="1" ht="47.25">
      <c r="A40" s="27"/>
      <c r="B40" s="133" t="s">
        <v>1585</v>
      </c>
      <c r="C40" s="27"/>
      <c r="D40" s="164" t="s">
        <v>1579</v>
      </c>
      <c r="E40" s="27"/>
      <c r="F40" s="164" t="s">
        <v>1981</v>
      </c>
      <c r="G40" s="27"/>
      <c r="H40" s="252"/>
    </row>
    <row r="41" spans="1:8" s="25" customFormat="1" ht="15.75">
      <c r="A41" s="27"/>
      <c r="B41" s="133" t="s">
        <v>1586</v>
      </c>
      <c r="C41" s="27"/>
      <c r="D41" s="164" t="s">
        <v>1580</v>
      </c>
      <c r="E41" s="27"/>
      <c r="F41" s="371" t="s">
        <v>2080</v>
      </c>
      <c r="G41" s="27"/>
      <c r="H41" s="135" t="s">
        <v>2079</v>
      </c>
    </row>
    <row r="42" spans="1:8" s="25" customFormat="1" ht="15.75">
      <c r="A42" s="27"/>
      <c r="B42" s="146" t="s">
        <v>1587</v>
      </c>
      <c r="C42" s="27"/>
      <c r="D42" s="165" t="s">
        <v>1580</v>
      </c>
      <c r="E42" s="27"/>
      <c r="F42" s="164">
        <f>IF(D42=Lists!$K$4,"&lt; Input URL to data source &gt;",IF(D42=Lists!$K$5,"&lt; Reference section in EITI Report or URL &gt;",IF(D42=Lists!$K$6,"&lt; Reference evidence of non-applicability &gt;","")))</f>
      </c>
      <c r="G42" s="27"/>
      <c r="H42" s="138"/>
    </row>
    <row r="43" spans="1:8" s="25" customFormat="1" ht="15.75">
      <c r="A43" s="27"/>
      <c r="B43" s="47"/>
      <c r="C43" s="27"/>
      <c r="D43" s="129"/>
      <c r="E43" s="27"/>
      <c r="F43" s="129"/>
      <c r="G43" s="27"/>
      <c r="H43" s="27"/>
    </row>
    <row r="44" spans="1:8" s="25" customFormat="1" ht="15.75">
      <c r="A44" s="27"/>
      <c r="B44" s="130" t="s">
        <v>1885</v>
      </c>
      <c r="C44" s="27"/>
      <c r="D44" s="147"/>
      <c r="E44" s="27"/>
      <c r="F44" s="147"/>
      <c r="G44" s="27"/>
      <c r="H44" s="132"/>
    </row>
    <row r="45" spans="1:8" s="25" customFormat="1" ht="31.5">
      <c r="A45" s="27"/>
      <c r="B45" s="133" t="s">
        <v>1344</v>
      </c>
      <c r="C45" s="27"/>
      <c r="D45" s="164" t="s">
        <v>1580</v>
      </c>
      <c r="E45" s="27"/>
      <c r="F45" s="164" t="s">
        <v>2081</v>
      </c>
      <c r="G45" s="27"/>
      <c r="H45" s="266" t="s">
        <v>1977</v>
      </c>
    </row>
    <row r="46" spans="1:8" s="25" customFormat="1" ht="15.75">
      <c r="A46" s="27"/>
      <c r="B46" s="136" t="s">
        <v>1651</v>
      </c>
      <c r="C46" s="27"/>
      <c r="D46" s="164" t="s">
        <v>1658</v>
      </c>
      <c r="E46" s="27"/>
      <c r="F46" s="164" t="s">
        <v>2001</v>
      </c>
      <c r="G46" s="27"/>
      <c r="H46" s="135"/>
    </row>
    <row r="47" spans="1:8" s="25" customFormat="1" ht="19.5" customHeight="1">
      <c r="A47" s="27"/>
      <c r="B47" s="146" t="s">
        <v>1345</v>
      </c>
      <c r="C47" s="27"/>
      <c r="D47" s="164" t="s">
        <v>1580</v>
      </c>
      <c r="E47" s="27"/>
      <c r="F47" s="165">
        <f>IF(D47="&lt; name of the registry &gt;","&lt; Input URL to data source &gt;",IF(D47=Lists!$K$5,"&lt; Reference section in EITI Report or URL &gt;",IF(D47=Lists!$K$6,"&lt; Reference evidence of non-applicability &gt;","")))</f>
      </c>
      <c r="G47" s="27"/>
      <c r="H47" s="138"/>
    </row>
    <row r="48" spans="1:8" s="25" customFormat="1" ht="15.75">
      <c r="A48" s="27"/>
      <c r="B48" s="47"/>
      <c r="C48" s="27"/>
      <c r="D48" s="129"/>
      <c r="E48" s="27"/>
      <c r="F48" s="129"/>
      <c r="G48" s="27"/>
      <c r="H48" s="27"/>
    </row>
    <row r="49" spans="1:8" s="25" customFormat="1" ht="15.75">
      <c r="A49" s="27"/>
      <c r="B49" s="130" t="s">
        <v>1886</v>
      </c>
      <c r="C49" s="27"/>
      <c r="D49" s="147"/>
      <c r="E49" s="27"/>
      <c r="F49" s="147"/>
      <c r="G49" s="27"/>
      <c r="H49" s="132"/>
    </row>
    <row r="50" spans="1:8" s="25" customFormat="1" ht="31.5">
      <c r="A50" s="27"/>
      <c r="B50" s="148" t="s">
        <v>1346</v>
      </c>
      <c r="C50" s="27"/>
      <c r="D50" s="164" t="s">
        <v>1658</v>
      </c>
      <c r="E50" s="27"/>
      <c r="F50" s="164" t="s">
        <v>2002</v>
      </c>
      <c r="G50" s="27"/>
      <c r="H50" s="135"/>
    </row>
    <row r="51" spans="1:8" s="25" customFormat="1" ht="47.25">
      <c r="A51" s="27"/>
      <c r="B51" s="277" t="s">
        <v>1928</v>
      </c>
      <c r="C51" s="27"/>
      <c r="D51" s="165" t="s">
        <v>1000</v>
      </c>
      <c r="E51" s="27"/>
      <c r="F51" s="164"/>
      <c r="G51" s="27"/>
      <c r="H51" s="135"/>
    </row>
    <row r="52" spans="1:8" s="25" customFormat="1" ht="36" customHeight="1">
      <c r="A52" s="27"/>
      <c r="B52" s="278" t="s">
        <v>1927</v>
      </c>
      <c r="C52" s="27"/>
      <c r="D52" s="165" t="s">
        <v>1000</v>
      </c>
      <c r="E52" s="27"/>
      <c r="F52" s="165" t="str">
        <f>IF(D52=Lists!$K$4,"&lt; Input URL to data source &gt;",IF(D52=Lists!$K$5,"&lt; Reference section in EITI Report or URL &gt;",IF(D52=Lists!$K$6,"&lt; Reference evidence of non-applicability &gt;","")))</f>
        <v>&lt; Reference evidence of non-applicability &gt;</v>
      </c>
      <c r="G52" s="27"/>
      <c r="H52" s="267"/>
    </row>
    <row r="53" spans="1:8" s="25" customFormat="1" ht="15.75">
      <c r="A53" s="27"/>
      <c r="B53" s="47"/>
      <c r="C53" s="27"/>
      <c r="D53" s="129"/>
      <c r="E53" s="27"/>
      <c r="F53" s="129"/>
      <c r="G53" s="27"/>
      <c r="H53" s="27"/>
    </row>
    <row r="54" spans="1:8" s="25" customFormat="1" ht="15.75">
      <c r="A54" s="27"/>
      <c r="B54" s="130" t="s">
        <v>1887</v>
      </c>
      <c r="C54" s="27"/>
      <c r="D54" s="147"/>
      <c r="E54" s="27"/>
      <c r="F54" s="147"/>
      <c r="G54" s="27"/>
      <c r="H54" s="132"/>
    </row>
    <row r="55" spans="1:8" s="25" customFormat="1" ht="31.5">
      <c r="A55" s="27"/>
      <c r="B55" s="150" t="s">
        <v>1588</v>
      </c>
      <c r="C55" s="27"/>
      <c r="D55" s="165" t="s">
        <v>1579</v>
      </c>
      <c r="E55" s="27"/>
      <c r="F55" s="369" t="s">
        <v>2082</v>
      </c>
      <c r="G55" s="27"/>
      <c r="H55" s="138" t="s">
        <v>2003</v>
      </c>
    </row>
    <row r="56" spans="1:8" s="25" customFormat="1" ht="15.75">
      <c r="A56" s="27"/>
      <c r="B56" s="47"/>
      <c r="C56" s="27"/>
      <c r="D56" s="129"/>
      <c r="E56" s="27"/>
      <c r="F56" s="129"/>
      <c r="G56" s="27"/>
      <c r="H56" s="27"/>
    </row>
    <row r="57" spans="1:8" s="25" customFormat="1" ht="15.75">
      <c r="A57" s="27"/>
      <c r="B57" s="130" t="s">
        <v>1931</v>
      </c>
      <c r="C57" s="27"/>
      <c r="D57" s="147"/>
      <c r="E57" s="27"/>
      <c r="F57" s="147"/>
      <c r="G57" s="27"/>
      <c r="H57" s="132"/>
    </row>
    <row r="58" spans="1:8" s="25" customFormat="1" ht="15.75">
      <c r="A58" s="27"/>
      <c r="B58" s="221" t="s">
        <v>1930</v>
      </c>
      <c r="C58" s="27"/>
      <c r="D58" s="201"/>
      <c r="E58" s="27"/>
      <c r="F58" s="201"/>
      <c r="G58" s="27"/>
      <c r="H58" s="135"/>
    </row>
    <row r="59" spans="1:8" s="25" customFormat="1" ht="15.75">
      <c r="A59" s="27"/>
      <c r="B59" s="148" t="s">
        <v>1348</v>
      </c>
      <c r="C59" s="27"/>
      <c r="D59" s="134" t="s">
        <v>1658</v>
      </c>
      <c r="E59" s="27"/>
      <c r="F59" s="134" t="s">
        <v>2004</v>
      </c>
      <c r="G59" s="27"/>
      <c r="H59" s="135"/>
    </row>
    <row r="60" spans="1:8" s="25" customFormat="1" ht="15.75">
      <c r="A60" s="27"/>
      <c r="B60" s="148" t="s">
        <v>1349</v>
      </c>
      <c r="C60" s="27"/>
      <c r="D60" s="134" t="s">
        <v>1658</v>
      </c>
      <c r="E60" s="27"/>
      <c r="F60" s="134" t="s">
        <v>2004</v>
      </c>
      <c r="G60" s="27"/>
      <c r="H60" s="135"/>
    </row>
    <row r="61" spans="1:8" s="25" customFormat="1" ht="15.75">
      <c r="A61" s="27"/>
      <c r="B61" s="166" t="s">
        <v>1688</v>
      </c>
      <c r="C61" s="27"/>
      <c r="D61" s="229">
        <v>604205</v>
      </c>
      <c r="E61" s="27"/>
      <c r="F61" s="164" t="s">
        <v>1754</v>
      </c>
      <c r="G61" s="27"/>
      <c r="H61" s="135"/>
    </row>
    <row r="62" spans="1:8" s="25" customFormat="1" ht="15.75">
      <c r="A62" s="27"/>
      <c r="B62" s="149" t="str">
        <f>LEFT(B61,SEARCH(",",B61))&amp;" value"</f>
        <v>Diamonds (7102), value</v>
      </c>
      <c r="C62" s="27"/>
      <c r="D62" s="296">
        <v>98472657</v>
      </c>
      <c r="E62" s="27"/>
      <c r="F62" s="134" t="s">
        <v>1199</v>
      </c>
      <c r="G62" s="27"/>
      <c r="H62" s="135" t="s">
        <v>1748</v>
      </c>
    </row>
    <row r="63" spans="1:8" s="25" customFormat="1" ht="15.75">
      <c r="A63" s="27"/>
      <c r="B63" s="166" t="s">
        <v>1696</v>
      </c>
      <c r="C63" s="27"/>
      <c r="D63" s="230">
        <v>722305</v>
      </c>
      <c r="E63" s="27"/>
      <c r="F63" s="164" t="s">
        <v>1426</v>
      </c>
      <c r="G63" s="27"/>
      <c r="H63" s="135"/>
    </row>
    <row r="64" spans="1:8" s="25" customFormat="1" ht="15.75">
      <c r="A64" s="27"/>
      <c r="B64" s="149" t="str">
        <f>LEFT(B63,SEARCH(",",B63))&amp;" value"</f>
        <v>Iron (2601), value</v>
      </c>
      <c r="C64" s="27"/>
      <c r="D64" s="296">
        <v>56732074</v>
      </c>
      <c r="E64" s="27"/>
      <c r="F64" s="134" t="s">
        <v>1199</v>
      </c>
      <c r="G64" s="27"/>
      <c r="H64" s="135" t="s">
        <v>1748</v>
      </c>
    </row>
    <row r="65" spans="1:8" s="25" customFormat="1" ht="15.75">
      <c r="A65" s="27"/>
      <c r="B65" s="166" t="s">
        <v>1692</v>
      </c>
      <c r="C65" s="27"/>
      <c r="D65" s="229">
        <v>264900</v>
      </c>
      <c r="E65" s="27"/>
      <c r="F65" s="164" t="s">
        <v>2006</v>
      </c>
      <c r="G65" s="27"/>
      <c r="H65" s="135"/>
    </row>
    <row r="66" spans="1:8" s="25" customFormat="1" ht="30" customHeight="1">
      <c r="A66" s="27"/>
      <c r="B66" s="149" t="str">
        <f>LEFT(B65,SEARCH(",",B65))&amp;" value"</f>
        <v>Gold (7108), value</v>
      </c>
      <c r="C66" s="27"/>
      <c r="D66" s="298">
        <v>8360204</v>
      </c>
      <c r="E66" s="27"/>
      <c r="F66" s="134" t="s">
        <v>1199</v>
      </c>
      <c r="G66" s="27"/>
      <c r="H66" s="231" t="s">
        <v>1957</v>
      </c>
    </row>
    <row r="67" spans="1:8" s="25" customFormat="1" ht="15.75">
      <c r="A67" s="27"/>
      <c r="B67" s="230" t="s">
        <v>2007</v>
      </c>
      <c r="C67" s="27"/>
      <c r="D67" s="230">
        <v>2017606</v>
      </c>
      <c r="E67" s="27"/>
      <c r="F67" s="164" t="s">
        <v>1426</v>
      </c>
      <c r="G67" s="27"/>
      <c r="H67" s="252" t="s">
        <v>1973</v>
      </c>
    </row>
    <row r="68" spans="1:8" s="25" customFormat="1" ht="15.75">
      <c r="A68" s="27"/>
      <c r="B68" s="296" t="s">
        <v>2008</v>
      </c>
      <c r="C68" s="27"/>
      <c r="D68" s="296">
        <v>72147235</v>
      </c>
      <c r="E68" s="27"/>
      <c r="F68" s="134" t="s">
        <v>1199</v>
      </c>
      <c r="G68" s="27"/>
      <c r="H68" s="135" t="s">
        <v>1748</v>
      </c>
    </row>
    <row r="69" spans="1:8" s="25" customFormat="1" ht="15.75">
      <c r="A69" s="27"/>
      <c r="B69" s="230" t="s">
        <v>2009</v>
      </c>
      <c r="C69" s="27"/>
      <c r="D69" s="164">
        <v>132805</v>
      </c>
      <c r="E69" s="27"/>
      <c r="F69" s="164" t="s">
        <v>1426</v>
      </c>
      <c r="G69" s="27"/>
      <c r="H69" s="234" t="s">
        <v>1966</v>
      </c>
    </row>
    <row r="70" spans="1:8" s="25" customFormat="1" ht="15.75">
      <c r="A70" s="27"/>
      <c r="B70" s="296" t="s">
        <v>2010</v>
      </c>
      <c r="C70" s="27"/>
      <c r="D70" s="296">
        <v>150420567</v>
      </c>
      <c r="E70" s="27"/>
      <c r="F70" s="134" t="s">
        <v>1199</v>
      </c>
      <c r="G70" s="27"/>
      <c r="H70" s="135" t="s">
        <v>1748</v>
      </c>
    </row>
    <row r="71" spans="1:8" s="25" customFormat="1" ht="15.75">
      <c r="A71" s="27"/>
      <c r="B71" s="230" t="s">
        <v>2011</v>
      </c>
      <c r="C71" s="27"/>
      <c r="D71" s="230">
        <v>61326</v>
      </c>
      <c r="E71" s="27"/>
      <c r="F71" s="164" t="s">
        <v>1426</v>
      </c>
      <c r="G71" s="27"/>
      <c r="H71" s="234" t="s">
        <v>1960</v>
      </c>
    </row>
    <row r="72" spans="1:8" s="25" customFormat="1" ht="15.75">
      <c r="A72" s="27"/>
      <c r="B72" s="296" t="s">
        <v>2012</v>
      </c>
      <c r="C72" s="27"/>
      <c r="D72" s="296">
        <v>11336701</v>
      </c>
      <c r="E72" s="27"/>
      <c r="F72" s="134" t="s">
        <v>1199</v>
      </c>
      <c r="G72" s="27"/>
      <c r="H72" s="135" t="s">
        <v>1748</v>
      </c>
    </row>
    <row r="73" spans="1:8" s="25" customFormat="1" ht="15.75">
      <c r="A73" s="27"/>
      <c r="B73" s="230" t="s">
        <v>2013</v>
      </c>
      <c r="C73" s="27"/>
      <c r="D73" s="230">
        <v>2466</v>
      </c>
      <c r="E73" s="27"/>
      <c r="F73" s="164" t="s">
        <v>1426</v>
      </c>
      <c r="G73" s="27"/>
      <c r="H73" s="234" t="s">
        <v>1959</v>
      </c>
    </row>
    <row r="74" spans="1:8" s="25" customFormat="1" ht="15.75">
      <c r="A74" s="27"/>
      <c r="B74" s="297" t="s">
        <v>2014</v>
      </c>
      <c r="C74" s="27"/>
      <c r="D74" s="297">
        <v>1823699</v>
      </c>
      <c r="E74" s="27"/>
      <c r="F74" s="299" t="s">
        <v>1199</v>
      </c>
      <c r="G74" s="27"/>
      <c r="H74" s="138" t="s">
        <v>1748</v>
      </c>
    </row>
    <row r="75" spans="1:8" s="25" customFormat="1" ht="15.75">
      <c r="A75" s="27"/>
      <c r="B75" s="47"/>
      <c r="C75" s="27"/>
      <c r="D75" s="129"/>
      <c r="E75" s="27"/>
      <c r="F75" s="129"/>
      <c r="G75" s="27"/>
      <c r="H75" s="27"/>
    </row>
    <row r="76" spans="1:8" s="25" customFormat="1" ht="15.75">
      <c r="A76" s="27"/>
      <c r="B76" s="130" t="s">
        <v>1888</v>
      </c>
      <c r="C76" s="27"/>
      <c r="D76" s="147"/>
      <c r="E76" s="27"/>
      <c r="F76" s="147"/>
      <c r="G76" s="27"/>
      <c r="H76" s="132"/>
    </row>
    <row r="77" spans="1:8" s="25" customFormat="1" ht="15.75">
      <c r="A77" s="27"/>
      <c r="B77" s="148" t="s">
        <v>1347</v>
      </c>
      <c r="C77" s="27"/>
      <c r="D77" s="134" t="s">
        <v>1658</v>
      </c>
      <c r="E77" s="27"/>
      <c r="F77" s="134" t="s">
        <v>2005</v>
      </c>
      <c r="G77" s="27"/>
      <c r="H77" s="135"/>
    </row>
    <row r="78" spans="1:8" s="25" customFormat="1" ht="15.75">
      <c r="A78" s="27"/>
      <c r="B78" s="148" t="s">
        <v>1350</v>
      </c>
      <c r="C78" s="27"/>
      <c r="D78" s="134" t="s">
        <v>1658</v>
      </c>
      <c r="E78" s="27"/>
      <c r="F78" s="134" t="s">
        <v>2005</v>
      </c>
      <c r="G78" s="27"/>
      <c r="H78" s="135"/>
    </row>
    <row r="79" spans="1:8" s="25" customFormat="1" ht="15.75">
      <c r="A79" s="27"/>
      <c r="B79" s="166" t="s">
        <v>1688</v>
      </c>
      <c r="C79" s="27"/>
      <c r="D79" s="229">
        <v>803583</v>
      </c>
      <c r="E79" s="27"/>
      <c r="F79" s="164" t="s">
        <v>1754</v>
      </c>
      <c r="G79" s="27"/>
      <c r="H79" s="135"/>
    </row>
    <row r="80" spans="1:12" s="25" customFormat="1" ht="15.75">
      <c r="A80" s="27"/>
      <c r="B80" s="149" t="str">
        <f>LEFT(B79,SEARCH(",",B79))&amp;" value"</f>
        <v>Diamonds (7102), value</v>
      </c>
      <c r="C80" s="27"/>
      <c r="D80" s="296">
        <v>164532927</v>
      </c>
      <c r="E80" s="27"/>
      <c r="F80" s="134" t="s">
        <v>1199</v>
      </c>
      <c r="G80" s="27"/>
      <c r="H80" s="135" t="s">
        <v>1748</v>
      </c>
      <c r="L80" s="284">
        <v>326098229.59999996</v>
      </c>
    </row>
    <row r="81" spans="1:12" s="25" customFormat="1" ht="15.75">
      <c r="A81" s="27"/>
      <c r="B81" s="166" t="s">
        <v>1696</v>
      </c>
      <c r="C81" s="27"/>
      <c r="D81" s="230">
        <v>174665</v>
      </c>
      <c r="E81" s="27"/>
      <c r="F81" s="164" t="s">
        <v>1426</v>
      </c>
      <c r="G81" s="27"/>
      <c r="H81" s="135"/>
      <c r="L81" s="285">
        <f>L80/433100000</f>
        <v>0.7529398051258369</v>
      </c>
    </row>
    <row r="82" spans="1:8" s="25" customFormat="1" ht="15.75">
      <c r="A82" s="27"/>
      <c r="B82" s="149" t="str">
        <f>LEFT(B81,SEARCH(",",B81))&amp;" value"</f>
        <v>Iron (2601), value</v>
      </c>
      <c r="C82" s="27"/>
      <c r="D82" s="296">
        <v>13492697</v>
      </c>
      <c r="E82" s="27"/>
      <c r="F82" s="134" t="s">
        <v>1199</v>
      </c>
      <c r="G82" s="27"/>
      <c r="H82" s="135" t="s">
        <v>1748</v>
      </c>
    </row>
    <row r="83" spans="1:8" s="25" customFormat="1" ht="15.75">
      <c r="A83" s="27"/>
      <c r="B83" s="166" t="s">
        <v>1692</v>
      </c>
      <c r="C83" s="27"/>
      <c r="D83" s="229">
        <v>242600</v>
      </c>
      <c r="E83" s="27"/>
      <c r="F83" s="164" t="s">
        <v>2006</v>
      </c>
      <c r="G83" s="27"/>
      <c r="H83" s="135"/>
    </row>
    <row r="84" spans="1:8" s="25" customFormat="1" ht="15.75">
      <c r="A84" s="27"/>
      <c r="B84" s="149" t="str">
        <f>LEFT(B83,SEARCH(",",B83))&amp;" value"</f>
        <v>Gold (7108), value</v>
      </c>
      <c r="C84" s="27"/>
      <c r="D84" s="298">
        <v>8360204</v>
      </c>
      <c r="E84" s="27"/>
      <c r="F84" s="134" t="s">
        <v>1199</v>
      </c>
      <c r="G84" s="27"/>
      <c r="H84" s="135" t="s">
        <v>1748</v>
      </c>
    </row>
    <row r="85" spans="1:8" s="25" customFormat="1" ht="15.75">
      <c r="A85" s="27"/>
      <c r="B85" s="230" t="s">
        <v>2007</v>
      </c>
      <c r="C85" s="27"/>
      <c r="D85" s="230">
        <v>1785436</v>
      </c>
      <c r="E85" s="27"/>
      <c r="F85" s="164" t="s">
        <v>1426</v>
      </c>
      <c r="G85" s="27"/>
      <c r="H85" s="252" t="s">
        <v>1973</v>
      </c>
    </row>
    <row r="86" spans="1:8" s="25" customFormat="1" ht="15.75">
      <c r="A86" s="27"/>
      <c r="B86" s="296" t="s">
        <v>2008</v>
      </c>
      <c r="C86" s="27"/>
      <c r="D86" s="296">
        <v>63737568</v>
      </c>
      <c r="E86" s="27"/>
      <c r="F86" s="134" t="s">
        <v>1199</v>
      </c>
      <c r="G86" s="27"/>
      <c r="H86" s="135" t="s">
        <v>1748</v>
      </c>
    </row>
    <row r="87" spans="1:8" s="25" customFormat="1" ht="15.75">
      <c r="A87" s="27"/>
      <c r="B87" s="230" t="s">
        <v>2009</v>
      </c>
      <c r="C87" s="27"/>
      <c r="D87" s="230">
        <v>126498</v>
      </c>
      <c r="E87" s="27"/>
      <c r="F87" s="164" t="s">
        <v>1426</v>
      </c>
      <c r="G87" s="27"/>
      <c r="H87" s="234" t="s">
        <v>1966</v>
      </c>
    </row>
    <row r="88" spans="1:8" s="25" customFormat="1" ht="15.75">
      <c r="A88" s="27"/>
      <c r="B88" s="296" t="s">
        <v>2010</v>
      </c>
      <c r="C88" s="27"/>
      <c r="D88" s="296">
        <v>143476121</v>
      </c>
      <c r="E88" s="27"/>
      <c r="F88" s="134" t="s">
        <v>1199</v>
      </c>
      <c r="G88" s="27"/>
      <c r="H88" s="135" t="s">
        <v>1748</v>
      </c>
    </row>
    <row r="89" spans="1:8" s="25" customFormat="1" ht="15.75">
      <c r="A89" s="27"/>
      <c r="B89" s="230" t="s">
        <v>2011</v>
      </c>
      <c r="C89" s="27"/>
      <c r="D89" s="230">
        <v>53853</v>
      </c>
      <c r="E89" s="27"/>
      <c r="F89" s="164" t="s">
        <v>1426</v>
      </c>
      <c r="G89" s="27"/>
      <c r="H89" s="234" t="s">
        <v>1960</v>
      </c>
    </row>
    <row r="90" spans="1:8" s="25" customFormat="1" ht="15.75">
      <c r="A90" s="27"/>
      <c r="B90" s="296" t="s">
        <v>2012</v>
      </c>
      <c r="C90" s="27"/>
      <c r="D90" s="296">
        <v>9304133</v>
      </c>
      <c r="E90" s="27"/>
      <c r="F90" s="134" t="s">
        <v>1199</v>
      </c>
      <c r="G90" s="27"/>
      <c r="H90" s="135" t="s">
        <v>1748</v>
      </c>
    </row>
    <row r="91" spans="1:8" s="25" customFormat="1" ht="15.75">
      <c r="A91" s="27"/>
      <c r="B91" s="230" t="s">
        <v>2013</v>
      </c>
      <c r="C91" s="27"/>
      <c r="D91" s="230">
        <v>36897</v>
      </c>
      <c r="E91" s="27"/>
      <c r="F91" s="164" t="s">
        <v>1426</v>
      </c>
      <c r="G91" s="27"/>
      <c r="H91" s="234" t="s">
        <v>1959</v>
      </c>
    </row>
    <row r="92" spans="1:8" s="25" customFormat="1" ht="15.75">
      <c r="A92" s="27"/>
      <c r="B92" s="297" t="s">
        <v>2014</v>
      </c>
      <c r="C92" s="27"/>
      <c r="D92" s="297">
        <v>15059740</v>
      </c>
      <c r="E92" s="27"/>
      <c r="F92" s="299" t="s">
        <v>1199</v>
      </c>
      <c r="G92" s="27"/>
      <c r="H92" s="138" t="s">
        <v>1748</v>
      </c>
    </row>
    <row r="93" spans="1:8" s="25" customFormat="1" ht="15.75">
      <c r="A93" s="27"/>
      <c r="B93" s="47"/>
      <c r="C93" s="27"/>
      <c r="D93" s="129"/>
      <c r="E93" s="27"/>
      <c r="F93" s="129"/>
      <c r="G93" s="27"/>
      <c r="H93" s="27"/>
    </row>
    <row r="94" spans="1:8" s="25" customFormat="1" ht="15.75">
      <c r="A94" s="27"/>
      <c r="B94" s="130" t="s">
        <v>1889</v>
      </c>
      <c r="C94" s="27"/>
      <c r="D94" s="147"/>
      <c r="E94" s="27"/>
      <c r="F94" s="151"/>
      <c r="G94" s="27"/>
      <c r="H94" s="132"/>
    </row>
    <row r="95" spans="1:8" s="25" customFormat="1" ht="31.5">
      <c r="A95" s="27"/>
      <c r="B95" s="148" t="s">
        <v>1589</v>
      </c>
      <c r="C95" s="27"/>
      <c r="D95" s="164" t="s">
        <v>1658</v>
      </c>
      <c r="E95" s="27"/>
      <c r="F95" s="164" t="s">
        <v>2015</v>
      </c>
      <c r="G95" s="27"/>
      <c r="H95" s="135"/>
    </row>
    <row r="96" spans="1:8" s="25" customFormat="1" ht="31.5">
      <c r="A96" s="27"/>
      <c r="B96" s="152" t="s">
        <v>1590</v>
      </c>
      <c r="C96" s="27"/>
      <c r="D96" s="164" t="s">
        <v>1658</v>
      </c>
      <c r="E96" s="27"/>
      <c r="F96" s="164" t="s">
        <v>2016</v>
      </c>
      <c r="G96" s="27"/>
      <c r="H96" s="135"/>
    </row>
    <row r="97" spans="1:8" s="247" customFormat="1" ht="78.75">
      <c r="A97" s="244"/>
      <c r="B97" s="153" t="s">
        <v>1603</v>
      </c>
      <c r="C97" s="244"/>
      <c r="D97" s="245" t="s">
        <v>1000</v>
      </c>
      <c r="E97" s="244"/>
      <c r="F97" s="245" t="s">
        <v>2017</v>
      </c>
      <c r="G97" s="244"/>
      <c r="H97" s="246"/>
    </row>
    <row r="98" spans="1:8" s="25" customFormat="1" ht="15.75">
      <c r="A98" s="27"/>
      <c r="B98" s="47"/>
      <c r="C98" s="27"/>
      <c r="D98" s="129"/>
      <c r="E98" s="27"/>
      <c r="F98" s="129"/>
      <c r="G98" s="27"/>
      <c r="H98" s="27"/>
    </row>
    <row r="99" spans="1:8" s="25" customFormat="1" ht="15.75">
      <c r="A99" s="27"/>
      <c r="B99" s="130" t="s">
        <v>1890</v>
      </c>
      <c r="C99" s="27"/>
      <c r="D99" s="151"/>
      <c r="E99" s="27"/>
      <c r="F99" s="151"/>
      <c r="G99" s="27"/>
      <c r="H99" s="132"/>
    </row>
    <row r="100" spans="1:8" s="25" customFormat="1" ht="31.5">
      <c r="A100" s="27"/>
      <c r="B100" s="152" t="s">
        <v>1827</v>
      </c>
      <c r="C100" s="27"/>
      <c r="D100" s="164" t="s">
        <v>1000</v>
      </c>
      <c r="E100" s="27"/>
      <c r="F100" s="164" t="s">
        <v>2018</v>
      </c>
      <c r="G100" s="27"/>
      <c r="H100" s="252"/>
    </row>
    <row r="101" spans="1:8" s="25" customFormat="1" ht="15.75">
      <c r="A101" s="27"/>
      <c r="B101" s="203" t="s">
        <v>1834</v>
      </c>
      <c r="C101" s="204"/>
      <c r="D101" s="131"/>
      <c r="E101" s="204"/>
      <c r="F101" s="131"/>
      <c r="G101" s="27"/>
      <c r="H101" s="135"/>
    </row>
    <row r="102" spans="1:8" s="25" customFormat="1" ht="15.75">
      <c r="A102" s="27"/>
      <c r="B102" s="166"/>
      <c r="C102" s="27"/>
      <c r="D102" s="164"/>
      <c r="E102" s="27"/>
      <c r="F102" s="164"/>
      <c r="G102" s="27"/>
      <c r="H102" s="135"/>
    </row>
    <row r="103" spans="1:8" s="25" customFormat="1" ht="15.75">
      <c r="A103" s="27"/>
      <c r="B103" s="166"/>
      <c r="C103" s="27"/>
      <c r="D103" s="164"/>
      <c r="E103" s="27"/>
      <c r="F103" s="164"/>
      <c r="G103" s="27"/>
      <c r="H103" s="135"/>
    </row>
    <row r="104" spans="1:8" s="25" customFormat="1" ht="15.75">
      <c r="A104" s="27"/>
      <c r="B104" s="205"/>
      <c r="C104" s="156"/>
      <c r="D104" s="165"/>
      <c r="E104" s="156"/>
      <c r="F104" s="165"/>
      <c r="G104" s="27"/>
      <c r="H104" s="135"/>
    </row>
    <row r="105" spans="1:8" s="25" customFormat="1" ht="15.75">
      <c r="A105" s="27"/>
      <c r="B105" s="203" t="s">
        <v>1835</v>
      </c>
      <c r="C105" s="204"/>
      <c r="D105" s="131"/>
      <c r="E105" s="204"/>
      <c r="F105" s="131"/>
      <c r="G105" s="27"/>
      <c r="H105" s="135"/>
    </row>
    <row r="106" spans="1:8" s="25" customFormat="1" ht="15.75">
      <c r="A106" s="27"/>
      <c r="B106" s="166"/>
      <c r="C106" s="27"/>
      <c r="D106" s="164"/>
      <c r="E106" s="27"/>
      <c r="F106" s="164"/>
      <c r="G106" s="27"/>
      <c r="H106" s="135"/>
    </row>
    <row r="107" spans="1:8" s="25" customFormat="1" ht="15.75">
      <c r="A107" s="27"/>
      <c r="B107" s="149"/>
      <c r="C107" s="27"/>
      <c r="D107" s="164"/>
      <c r="E107" s="27"/>
      <c r="F107" s="164"/>
      <c r="G107" s="27"/>
      <c r="H107" s="135"/>
    </row>
    <row r="108" spans="1:8" s="25" customFormat="1" ht="15.75">
      <c r="A108" s="27"/>
      <c r="B108" s="166"/>
      <c r="C108" s="27"/>
      <c r="D108" s="164"/>
      <c r="E108" s="27"/>
      <c r="F108" s="164"/>
      <c r="G108" s="27"/>
      <c r="H108" s="135"/>
    </row>
    <row r="109" spans="1:8" s="25" customFormat="1" ht="15.75">
      <c r="A109" s="27"/>
      <c r="B109" s="149"/>
      <c r="C109" s="27"/>
      <c r="D109" s="164"/>
      <c r="E109" s="27"/>
      <c r="F109" s="164"/>
      <c r="G109" s="27"/>
      <c r="H109" s="135"/>
    </row>
    <row r="110" spans="1:8" s="25" customFormat="1" ht="15.75">
      <c r="A110" s="27"/>
      <c r="B110" s="166"/>
      <c r="C110" s="27"/>
      <c r="D110" s="164"/>
      <c r="E110" s="27"/>
      <c r="F110" s="164"/>
      <c r="G110" s="27"/>
      <c r="H110" s="135"/>
    </row>
    <row r="111" spans="1:8" s="25" customFormat="1" ht="15.75">
      <c r="A111" s="27"/>
      <c r="B111" s="149"/>
      <c r="C111" s="27"/>
      <c r="D111" s="164"/>
      <c r="E111" s="27"/>
      <c r="F111" s="164"/>
      <c r="G111" s="27"/>
      <c r="H111" s="135"/>
    </row>
    <row r="112" spans="1:8" s="25" customFormat="1" ht="31.5">
      <c r="A112" s="27"/>
      <c r="B112" s="202" t="s">
        <v>1836</v>
      </c>
      <c r="C112" s="156"/>
      <c r="D112" s="165"/>
      <c r="E112" s="156"/>
      <c r="F112" s="165" t="s">
        <v>1199</v>
      </c>
      <c r="G112" s="156"/>
      <c r="H112" s="138"/>
    </row>
    <row r="113" spans="1:8" s="25" customFormat="1" ht="15.75">
      <c r="A113" s="27"/>
      <c r="B113" s="47"/>
      <c r="C113" s="27"/>
      <c r="D113" s="27"/>
      <c r="E113" s="27"/>
      <c r="F113" s="36"/>
      <c r="G113" s="27"/>
      <c r="H113" s="27"/>
    </row>
    <row r="114" spans="1:8" s="25" customFormat="1" ht="15.75" customHeight="1">
      <c r="A114" s="27"/>
      <c r="B114" s="130" t="s">
        <v>1891</v>
      </c>
      <c r="C114" s="27"/>
      <c r="D114" s="151"/>
      <c r="E114" s="27"/>
      <c r="F114" s="151"/>
      <c r="G114" s="27"/>
      <c r="H114" s="132"/>
    </row>
    <row r="115" spans="1:8" s="25" customFormat="1" ht="31.5">
      <c r="A115" s="27"/>
      <c r="B115" s="152" t="s">
        <v>1594</v>
      </c>
      <c r="C115" s="27"/>
      <c r="D115" s="164" t="s">
        <v>1000</v>
      </c>
      <c r="E115" s="27"/>
      <c r="F115" s="164" t="s">
        <v>2019</v>
      </c>
      <c r="G115" s="27"/>
      <c r="H115" s="135"/>
    </row>
    <row r="116" spans="1:8" s="25" customFormat="1" ht="30.75" customHeight="1">
      <c r="A116" s="27"/>
      <c r="B116" s="155" t="s">
        <v>1591</v>
      </c>
      <c r="C116" s="27"/>
      <c r="D116" s="165"/>
      <c r="E116" s="27"/>
      <c r="F116" s="165" t="s">
        <v>1199</v>
      </c>
      <c r="G116" s="27"/>
      <c r="H116" s="138"/>
    </row>
    <row r="117" spans="1:8" s="25" customFormat="1" ht="15.75">
      <c r="A117" s="27"/>
      <c r="B117" s="47"/>
      <c r="C117" s="27"/>
      <c r="D117" s="129"/>
      <c r="E117" s="27"/>
      <c r="F117" s="36"/>
      <c r="G117" s="27"/>
      <c r="H117" s="27"/>
    </row>
    <row r="118" spans="1:8" s="25" customFormat="1" ht="15.75">
      <c r="A118" s="27"/>
      <c r="B118" s="130" t="s">
        <v>1892</v>
      </c>
      <c r="C118" s="27"/>
      <c r="D118" s="151"/>
      <c r="E118" s="27"/>
      <c r="F118" s="151"/>
      <c r="G118" s="27"/>
      <c r="H118" s="132"/>
    </row>
    <row r="119" spans="1:8" s="25" customFormat="1" ht="31.5">
      <c r="A119" s="27"/>
      <c r="B119" s="152" t="s">
        <v>1595</v>
      </c>
      <c r="C119" s="27"/>
      <c r="D119" s="164" t="s">
        <v>1000</v>
      </c>
      <c r="E119" s="27"/>
      <c r="F119" s="164" t="s">
        <v>2020</v>
      </c>
      <c r="G119" s="27"/>
      <c r="H119" s="135"/>
    </row>
    <row r="120" spans="1:8" s="25" customFormat="1" ht="30.75" customHeight="1">
      <c r="A120" s="27"/>
      <c r="B120" s="155" t="s">
        <v>1592</v>
      </c>
      <c r="C120" s="27"/>
      <c r="D120" s="165"/>
      <c r="E120" s="27"/>
      <c r="F120" s="165" t="s">
        <v>1199</v>
      </c>
      <c r="G120" s="27"/>
      <c r="H120" s="138"/>
    </row>
    <row r="121" spans="1:8" s="25" customFormat="1" ht="15.75">
      <c r="A121" s="27"/>
      <c r="B121" s="47"/>
      <c r="C121" s="27"/>
      <c r="D121" s="129"/>
      <c r="E121" s="27"/>
      <c r="F121" s="36"/>
      <c r="G121" s="27"/>
      <c r="H121" s="27"/>
    </row>
    <row r="122" spans="1:8" s="25" customFormat="1" ht="15.75">
      <c r="A122" s="27"/>
      <c r="B122" s="130" t="s">
        <v>1893</v>
      </c>
      <c r="C122" s="27"/>
      <c r="D122" s="151"/>
      <c r="E122" s="27"/>
      <c r="F122" s="151"/>
      <c r="G122" s="27"/>
      <c r="H122" s="132"/>
    </row>
    <row r="123" spans="1:8" s="25" customFormat="1" ht="31.5">
      <c r="A123" s="27"/>
      <c r="B123" s="152" t="s">
        <v>1597</v>
      </c>
      <c r="C123" s="27"/>
      <c r="D123" s="164" t="s">
        <v>1000</v>
      </c>
      <c r="E123" s="27"/>
      <c r="F123" s="164" t="s">
        <v>2021</v>
      </c>
      <c r="G123" s="27"/>
      <c r="H123" s="135"/>
    </row>
    <row r="124" spans="1:8" s="25" customFormat="1" ht="15.75">
      <c r="A124" s="27"/>
      <c r="B124" s="155" t="s">
        <v>1593</v>
      </c>
      <c r="C124" s="27"/>
      <c r="D124" s="165"/>
      <c r="E124" s="27"/>
      <c r="F124" s="165" t="s">
        <v>1199</v>
      </c>
      <c r="G124" s="27"/>
      <c r="H124" s="138"/>
    </row>
    <row r="125" spans="1:8" s="25" customFormat="1" ht="15.75">
      <c r="A125" s="27"/>
      <c r="B125" s="47"/>
      <c r="C125" s="27"/>
      <c r="D125" s="129"/>
      <c r="E125" s="27"/>
      <c r="F125" s="36"/>
      <c r="G125" s="27"/>
      <c r="H125" s="27"/>
    </row>
    <row r="126" spans="1:8" s="25" customFormat="1" ht="15.75">
      <c r="A126" s="27"/>
      <c r="B126" s="130" t="s">
        <v>1894</v>
      </c>
      <c r="C126" s="27"/>
      <c r="D126" s="151"/>
      <c r="E126" s="27"/>
      <c r="F126" s="151"/>
      <c r="G126" s="27"/>
      <c r="H126" s="132"/>
    </row>
    <row r="127" spans="1:8" s="25" customFormat="1" ht="31.5">
      <c r="A127" s="27"/>
      <c r="B127" s="152" t="str">
        <f>"Does the government disclose information on"&amp;RIGHT(B126,LEN(B126)-SEARCH(":",B126,1))&amp;"?"</f>
        <v>Does the government disclose information on Direct subnational payments?</v>
      </c>
      <c r="C127" s="27"/>
      <c r="D127" s="164" t="s">
        <v>1658</v>
      </c>
      <c r="E127" s="27"/>
      <c r="F127" s="164" t="s">
        <v>2022</v>
      </c>
      <c r="G127" s="27"/>
      <c r="H127" s="135"/>
    </row>
    <row r="128" spans="1:8" s="25" customFormat="1" ht="31.5">
      <c r="A128" s="27"/>
      <c r="B128" s="241" t="s">
        <v>1596</v>
      </c>
      <c r="C128" s="27"/>
      <c r="D128" s="235">
        <v>1254746</v>
      </c>
      <c r="E128" s="27"/>
      <c r="F128" s="165" t="s">
        <v>1199</v>
      </c>
      <c r="G128" s="27"/>
      <c r="H128" s="138" t="s">
        <v>1972</v>
      </c>
    </row>
    <row r="129" spans="1:8" s="25" customFormat="1" ht="15.75">
      <c r="A129" s="27"/>
      <c r="B129" s="47"/>
      <c r="C129" s="27"/>
      <c r="D129" s="129"/>
      <c r="E129" s="27"/>
      <c r="F129" s="36"/>
      <c r="G129" s="27"/>
      <c r="H129" s="27"/>
    </row>
    <row r="130" spans="1:8" s="25" customFormat="1" ht="15.75">
      <c r="A130" s="27"/>
      <c r="B130" s="130" t="s">
        <v>1895</v>
      </c>
      <c r="C130" s="27"/>
      <c r="D130" s="151"/>
      <c r="E130" s="27"/>
      <c r="F130" s="36"/>
      <c r="G130" s="27"/>
      <c r="H130" s="132"/>
    </row>
    <row r="131" spans="1:8" s="25" customFormat="1" ht="31.5">
      <c r="A131" s="27"/>
      <c r="B131" s="153" t="s">
        <v>1512</v>
      </c>
      <c r="C131" s="27"/>
      <c r="D131" s="222">
        <v>2</v>
      </c>
      <c r="E131" s="27"/>
      <c r="F131" s="367" t="s">
        <v>2083</v>
      </c>
      <c r="G131" s="27"/>
      <c r="H131" s="138"/>
    </row>
    <row r="132" spans="1:8" s="25" customFormat="1" ht="15.75">
      <c r="A132" s="27"/>
      <c r="B132" s="47"/>
      <c r="C132" s="27"/>
      <c r="D132" s="129"/>
      <c r="E132" s="27"/>
      <c r="F132" s="36"/>
      <c r="G132" s="27"/>
      <c r="H132" s="27"/>
    </row>
    <row r="133" spans="1:8" s="25" customFormat="1" ht="15.75">
      <c r="A133" s="27"/>
      <c r="B133" s="130" t="s">
        <v>1896</v>
      </c>
      <c r="C133" s="27"/>
      <c r="D133" s="151"/>
      <c r="E133" s="27"/>
      <c r="F133" s="151"/>
      <c r="G133" s="27"/>
      <c r="H133" s="132"/>
    </row>
    <row r="134" spans="1:8" s="25" customFormat="1" ht="63">
      <c r="A134" s="27"/>
      <c r="B134" s="148" t="s">
        <v>1650</v>
      </c>
      <c r="C134" s="27"/>
      <c r="D134" s="134" t="s">
        <v>1658</v>
      </c>
      <c r="E134" s="27"/>
      <c r="F134" s="134" t="s">
        <v>2023</v>
      </c>
      <c r="G134" s="27"/>
      <c r="H134" s="135"/>
    </row>
    <row r="135" spans="1:8" s="25" customFormat="1" ht="31.5">
      <c r="A135" s="27"/>
      <c r="B135" s="149" t="s">
        <v>1600</v>
      </c>
      <c r="C135" s="27"/>
      <c r="D135" s="134" t="s">
        <v>1658</v>
      </c>
      <c r="E135" s="27"/>
      <c r="F135" s="134" t="s">
        <v>2015</v>
      </c>
      <c r="G135" s="27"/>
      <c r="H135" s="269"/>
    </row>
    <row r="136" spans="1:8" s="25" customFormat="1" ht="15.75">
      <c r="A136" s="27"/>
      <c r="B136" s="133" t="s">
        <v>1598</v>
      </c>
      <c r="C136" s="27"/>
      <c r="D136" s="164" t="s">
        <v>1579</v>
      </c>
      <c r="E136" s="27"/>
      <c r="F136" s="367" t="s">
        <v>2025</v>
      </c>
      <c r="G136" s="27"/>
      <c r="H136" s="135" t="s">
        <v>2024</v>
      </c>
    </row>
    <row r="137" spans="1:8" s="25" customFormat="1" ht="15.75">
      <c r="A137" s="27"/>
      <c r="B137" s="273" t="s">
        <v>1599</v>
      </c>
      <c r="C137" s="27"/>
      <c r="D137" s="164" t="s">
        <v>1579</v>
      </c>
      <c r="E137" s="27"/>
      <c r="F137" s="270" t="s">
        <v>2025</v>
      </c>
      <c r="G137" s="27"/>
      <c r="H137" s="269"/>
    </row>
    <row r="138" spans="1:8" s="25" customFormat="1" ht="63">
      <c r="A138" s="27"/>
      <c r="B138" s="133" t="s">
        <v>1601</v>
      </c>
      <c r="C138" s="27"/>
      <c r="D138" s="134" t="s">
        <v>1658</v>
      </c>
      <c r="E138" s="27"/>
      <c r="F138" s="134" t="s">
        <v>2015</v>
      </c>
      <c r="G138" s="27"/>
      <c r="H138" s="231" t="s">
        <v>1970</v>
      </c>
    </row>
    <row r="139" spans="1:8" s="25" customFormat="1" ht="15.75">
      <c r="A139" s="27"/>
      <c r="B139" s="137" t="s">
        <v>1602</v>
      </c>
      <c r="C139" s="27"/>
      <c r="D139" s="165" t="s">
        <v>1580</v>
      </c>
      <c r="E139" s="27"/>
      <c r="F139" s="367"/>
      <c r="G139" s="27"/>
      <c r="H139" s="138"/>
    </row>
    <row r="140" spans="1:8" s="25" customFormat="1" ht="15.75">
      <c r="A140" s="27"/>
      <c r="B140" s="47"/>
      <c r="C140" s="27"/>
      <c r="D140" s="129"/>
      <c r="E140" s="27"/>
      <c r="F140" s="36"/>
      <c r="G140" s="27"/>
      <c r="H140" s="27"/>
    </row>
    <row r="141" spans="1:8" s="25" customFormat="1" ht="31.5">
      <c r="A141" s="27"/>
      <c r="B141" s="130" t="s">
        <v>1897</v>
      </c>
      <c r="C141" s="27"/>
      <c r="D141" s="151"/>
      <c r="E141" s="27"/>
      <c r="F141" s="151"/>
      <c r="G141" s="27"/>
      <c r="H141" s="132"/>
    </row>
    <row r="142" spans="1:8" s="25" customFormat="1" ht="63">
      <c r="A142" s="27"/>
      <c r="B142" s="152" t="s">
        <v>1604</v>
      </c>
      <c r="C142" s="27"/>
      <c r="D142" s="164" t="s">
        <v>1579</v>
      </c>
      <c r="E142" s="27"/>
      <c r="F142" s="270" t="s">
        <v>2026</v>
      </c>
      <c r="G142" s="27"/>
      <c r="H142" s="135" t="s">
        <v>2084</v>
      </c>
    </row>
    <row r="143" spans="1:8" s="25" customFormat="1" ht="31.5">
      <c r="A143" s="27"/>
      <c r="B143" s="155" t="s">
        <v>1656</v>
      </c>
      <c r="C143" s="27"/>
      <c r="D143" s="164" t="s">
        <v>1580</v>
      </c>
      <c r="E143" s="27"/>
      <c r="F143" s="167">
        <f>IF(D143=Lists!$K$4,"&lt; Input URL to data source &gt;",IF(D143=Lists!$K$5,"&lt; Reference section in EITI Report &gt;",IF(D143=Lists!$K$6,"&lt; Reference evidence of non-applicability &gt;","")))</f>
      </c>
      <c r="G143" s="27"/>
      <c r="H143" s="267"/>
    </row>
    <row r="144" spans="1:8" s="25" customFormat="1" ht="15.75">
      <c r="A144" s="27"/>
      <c r="B144" s="47"/>
      <c r="C144" s="27"/>
      <c r="D144" s="129"/>
      <c r="E144" s="27"/>
      <c r="F144" s="36"/>
      <c r="G144" s="27"/>
      <c r="H144" s="27"/>
    </row>
    <row r="145" spans="1:8" s="25" customFormat="1" ht="15.75">
      <c r="A145" s="27"/>
      <c r="B145" s="130" t="s">
        <v>1898</v>
      </c>
      <c r="C145" s="27"/>
      <c r="D145" s="151"/>
      <c r="E145" s="27"/>
      <c r="F145" s="151"/>
      <c r="G145" s="27"/>
      <c r="H145" s="132"/>
    </row>
    <row r="146" spans="1:8" s="25" customFormat="1" ht="31.5">
      <c r="A146" s="27"/>
      <c r="B146" s="152" t="s">
        <v>1605</v>
      </c>
      <c r="C146" s="27"/>
      <c r="D146" s="164" t="s">
        <v>1579</v>
      </c>
      <c r="E146" s="27"/>
      <c r="F146" s="372" t="s">
        <v>2085</v>
      </c>
      <c r="G146" s="27"/>
      <c r="H146" s="135" t="s">
        <v>2027</v>
      </c>
    </row>
    <row r="147" spans="1:12" s="25" customFormat="1" ht="47.25">
      <c r="A147" s="27"/>
      <c r="B147" s="154" t="s">
        <v>1607</v>
      </c>
      <c r="C147" s="27"/>
      <c r="D147" s="242">
        <v>468572</v>
      </c>
      <c r="E147" s="27"/>
      <c r="F147" s="164" t="s">
        <v>1199</v>
      </c>
      <c r="G147" s="27"/>
      <c r="H147" s="138" t="s">
        <v>2086</v>
      </c>
      <c r="L147" s="219"/>
    </row>
    <row r="148" spans="1:12" s="25" customFormat="1" ht="31.5">
      <c r="A148" s="27"/>
      <c r="B148" s="241" t="s">
        <v>1933</v>
      </c>
      <c r="C148" s="27"/>
      <c r="D148" s="243">
        <v>467637</v>
      </c>
      <c r="E148" s="27"/>
      <c r="F148" s="165" t="s">
        <v>1199</v>
      </c>
      <c r="G148" s="27"/>
      <c r="H148" s="267" t="s">
        <v>2086</v>
      </c>
      <c r="L148" s="219"/>
    </row>
    <row r="149" spans="1:8" s="25" customFormat="1" ht="15.75">
      <c r="A149" s="27"/>
      <c r="B149" s="47"/>
      <c r="C149" s="27"/>
      <c r="D149" s="129"/>
      <c r="E149" s="27"/>
      <c r="F149" s="36"/>
      <c r="G149" s="27"/>
      <c r="H149" s="27"/>
    </row>
    <row r="150" spans="1:8" s="25" customFormat="1" ht="31.5">
      <c r="A150" s="27"/>
      <c r="B150" s="130" t="s">
        <v>1899</v>
      </c>
      <c r="C150" s="27"/>
      <c r="D150" s="151"/>
      <c r="E150" s="27"/>
      <c r="F150" s="151"/>
      <c r="G150" s="27"/>
      <c r="H150" s="132"/>
    </row>
    <row r="151" spans="1:8" s="25" customFormat="1" ht="47.25">
      <c r="A151" s="27"/>
      <c r="B151" s="152" t="s">
        <v>1608</v>
      </c>
      <c r="C151" s="27"/>
      <c r="D151" s="164" t="s">
        <v>1658</v>
      </c>
      <c r="E151" s="27"/>
      <c r="F151" s="367" t="s">
        <v>2084</v>
      </c>
      <c r="G151" s="27"/>
      <c r="H151" s="274" t="s">
        <v>1978</v>
      </c>
    </row>
    <row r="152" spans="1:8" s="25" customFormat="1" ht="31.5">
      <c r="A152" s="27"/>
      <c r="B152" s="152" t="s">
        <v>1609</v>
      </c>
      <c r="C152" s="27"/>
      <c r="D152" s="164" t="s">
        <v>1579</v>
      </c>
      <c r="E152" s="27"/>
      <c r="F152" s="164" t="s">
        <v>1969</v>
      </c>
      <c r="G152" s="27"/>
      <c r="H152" s="274"/>
    </row>
    <row r="153" spans="1:8" s="25" customFormat="1" ht="47.25">
      <c r="A153" s="27"/>
      <c r="B153" s="153" t="s">
        <v>1610</v>
      </c>
      <c r="C153" s="27"/>
      <c r="D153" s="165" t="s">
        <v>1579</v>
      </c>
      <c r="E153" s="27"/>
      <c r="F153" s="165" t="s">
        <v>1980</v>
      </c>
      <c r="G153" s="27"/>
      <c r="H153" s="267"/>
    </row>
    <row r="154" spans="1:8" s="25" customFormat="1" ht="15.75">
      <c r="A154" s="27"/>
      <c r="B154" s="47"/>
      <c r="C154" s="27"/>
      <c r="D154" s="129"/>
      <c r="E154" s="27"/>
      <c r="F154" s="36"/>
      <c r="G154" s="27"/>
      <c r="H154" s="27"/>
    </row>
    <row r="155" spans="1:8" s="25" customFormat="1" ht="15.75">
      <c r="A155" s="27"/>
      <c r="B155" s="130" t="s">
        <v>1900</v>
      </c>
      <c r="C155" s="27"/>
      <c r="D155" s="151"/>
      <c r="E155" s="27"/>
      <c r="F155" s="151"/>
      <c r="G155" s="27"/>
      <c r="H155" s="132"/>
    </row>
    <row r="156" spans="1:8" s="25" customFormat="1" ht="31.5">
      <c r="A156" s="27"/>
      <c r="B156" s="152" t="s">
        <v>1611</v>
      </c>
      <c r="C156" s="27"/>
      <c r="D156" s="164" t="s">
        <v>1658</v>
      </c>
      <c r="E156" s="27"/>
      <c r="F156" s="164" t="s">
        <v>2028</v>
      </c>
      <c r="G156" s="27"/>
      <c r="H156" s="135"/>
    </row>
    <row r="157" spans="1:8" s="25" customFormat="1" ht="31.5">
      <c r="A157" s="27"/>
      <c r="B157" s="250" t="s">
        <v>1662</v>
      </c>
      <c r="C157" s="27"/>
      <c r="D157" s="229">
        <v>2476732</v>
      </c>
      <c r="E157" s="27"/>
      <c r="F157" s="164" t="s">
        <v>1199</v>
      </c>
      <c r="G157" s="27"/>
      <c r="H157" s="138" t="s">
        <v>1972</v>
      </c>
    </row>
    <row r="158" spans="1:8" s="25" customFormat="1" ht="31.5">
      <c r="A158" s="27"/>
      <c r="B158" s="154" t="s">
        <v>1663</v>
      </c>
      <c r="C158" s="27"/>
      <c r="D158" s="164">
        <v>219677</v>
      </c>
      <c r="E158" s="139"/>
      <c r="F158" s="164" t="s">
        <v>1199</v>
      </c>
      <c r="G158" s="27"/>
      <c r="H158" s="135"/>
    </row>
    <row r="159" spans="1:8" s="25" customFormat="1" ht="31.5">
      <c r="A159" s="27"/>
      <c r="B159" s="152" t="s">
        <v>1664</v>
      </c>
      <c r="C159" s="27"/>
      <c r="D159" s="164" t="s">
        <v>1658</v>
      </c>
      <c r="E159" s="27"/>
      <c r="F159" s="164" t="s">
        <v>2028</v>
      </c>
      <c r="G159" s="27"/>
      <c r="H159" s="135"/>
    </row>
    <row r="160" spans="1:8" s="25" customFormat="1" ht="31.5">
      <c r="A160" s="27"/>
      <c r="B160" s="154" t="s">
        <v>1665</v>
      </c>
      <c r="C160" s="27"/>
      <c r="D160" s="229">
        <v>2476732</v>
      </c>
      <c r="E160" s="27"/>
      <c r="F160" s="164" t="s">
        <v>1199</v>
      </c>
      <c r="G160" s="27"/>
      <c r="H160" s="135"/>
    </row>
    <row r="161" spans="1:8" s="25" customFormat="1" ht="31.5">
      <c r="A161" s="27"/>
      <c r="B161" s="154" t="s">
        <v>1666</v>
      </c>
      <c r="C161" s="27"/>
      <c r="D161" s="164">
        <v>219677</v>
      </c>
      <c r="E161" s="27"/>
      <c r="F161" s="164" t="s">
        <v>1199</v>
      </c>
      <c r="G161" s="27"/>
      <c r="H161" s="135"/>
    </row>
    <row r="162" spans="1:8" s="25" customFormat="1" ht="31.5">
      <c r="A162" s="27"/>
      <c r="B162" s="152" t="s">
        <v>1838</v>
      </c>
      <c r="C162" s="27"/>
      <c r="D162" s="164" t="s">
        <v>1658</v>
      </c>
      <c r="E162" s="27"/>
      <c r="F162" s="164" t="s">
        <v>2029</v>
      </c>
      <c r="G162" s="27"/>
      <c r="H162" s="266" t="s">
        <v>1976</v>
      </c>
    </row>
    <row r="163" spans="1:8" s="25" customFormat="1" ht="31.5">
      <c r="A163" s="27"/>
      <c r="B163" s="154" t="s">
        <v>1839</v>
      </c>
      <c r="C163" s="27"/>
      <c r="D163" s="230">
        <v>679340</v>
      </c>
      <c r="E163" s="27"/>
      <c r="F163" s="164" t="s">
        <v>1199</v>
      </c>
      <c r="G163" s="27"/>
      <c r="H163" s="135"/>
    </row>
    <row r="164" spans="1:8" s="25" customFormat="1" ht="31.5">
      <c r="A164" s="27"/>
      <c r="B164" s="155" t="s">
        <v>1840</v>
      </c>
      <c r="C164" s="27"/>
      <c r="D164" s="165">
        <v>0</v>
      </c>
      <c r="E164" s="27"/>
      <c r="F164" s="165" t="s">
        <v>1199</v>
      </c>
      <c r="G164" s="27"/>
      <c r="H164" s="138"/>
    </row>
    <row r="165" spans="1:8" s="25" customFormat="1" ht="15.75">
      <c r="A165" s="27"/>
      <c r="B165" s="47"/>
      <c r="C165" s="27"/>
      <c r="D165" s="129"/>
      <c r="E165" s="27"/>
      <c r="F165" s="36"/>
      <c r="G165" s="27"/>
      <c r="H165" s="27"/>
    </row>
    <row r="166" spans="1:8" s="25" customFormat="1" ht="15.75">
      <c r="A166" s="27"/>
      <c r="B166" s="130" t="s">
        <v>1901</v>
      </c>
      <c r="C166" s="27"/>
      <c r="D166" s="151"/>
      <c r="E166" s="27"/>
      <c r="F166" s="151"/>
      <c r="G166" s="27"/>
      <c r="H166" s="132"/>
    </row>
    <row r="167" spans="1:8" s="25" customFormat="1" ht="31.5">
      <c r="A167" s="27"/>
      <c r="B167" s="152" t="s">
        <v>1667</v>
      </c>
      <c r="C167" s="27"/>
      <c r="D167" s="164" t="s">
        <v>1000</v>
      </c>
      <c r="E167" s="27"/>
      <c r="F167" s="164" t="s">
        <v>2087</v>
      </c>
      <c r="G167" s="27"/>
      <c r="H167" s="135"/>
    </row>
    <row r="168" spans="1:8" s="25" customFormat="1" ht="31.5">
      <c r="A168" s="27"/>
      <c r="B168" s="155" t="s">
        <v>1612</v>
      </c>
      <c r="C168" s="27"/>
      <c r="D168" s="165"/>
      <c r="E168" s="27"/>
      <c r="F168" s="165" t="s">
        <v>1199</v>
      </c>
      <c r="G168" s="27"/>
      <c r="H168" s="138"/>
    </row>
    <row r="169" spans="1:8" s="25" customFormat="1" ht="15.75">
      <c r="A169" s="27"/>
      <c r="B169" s="47"/>
      <c r="C169" s="27"/>
      <c r="D169" s="129"/>
      <c r="E169" s="27"/>
      <c r="F169" s="36"/>
      <c r="G169" s="27"/>
      <c r="H169" s="27"/>
    </row>
    <row r="170" spans="1:8" s="25" customFormat="1" ht="15.75">
      <c r="A170" s="27"/>
      <c r="B170" s="130" t="s">
        <v>1902</v>
      </c>
      <c r="C170" s="27"/>
      <c r="D170" s="157"/>
      <c r="E170" s="27"/>
      <c r="F170" s="158"/>
      <c r="G170" s="27"/>
      <c r="H170" s="132"/>
    </row>
    <row r="171" spans="1:8" s="25" customFormat="1" ht="31.5">
      <c r="A171" s="27"/>
      <c r="B171" s="159" t="s">
        <v>1649</v>
      </c>
      <c r="C171" s="27"/>
      <c r="D171" s="164" t="s">
        <v>1579</v>
      </c>
      <c r="E171" s="27"/>
      <c r="F171" s="372" t="s">
        <v>2088</v>
      </c>
      <c r="G171" s="27"/>
      <c r="H171" s="135" t="s">
        <v>2030</v>
      </c>
    </row>
    <row r="172" spans="1:8" s="25" customFormat="1" ht="94.5">
      <c r="A172" s="27"/>
      <c r="B172" s="152" t="s">
        <v>1979</v>
      </c>
      <c r="C172" s="27"/>
      <c r="D172" s="373">
        <v>99492420.788</v>
      </c>
      <c r="E172" s="27"/>
      <c r="F172" s="164" t="s">
        <v>1199</v>
      </c>
      <c r="G172" s="27"/>
      <c r="H172" s="375" t="s">
        <v>2089</v>
      </c>
    </row>
    <row r="173" spans="1:8" s="25" customFormat="1" ht="31.5">
      <c r="A173" s="27"/>
      <c r="B173" s="282" t="s">
        <v>1749</v>
      </c>
      <c r="C173" s="27"/>
      <c r="D173" s="164" t="s">
        <v>1580</v>
      </c>
      <c r="E173" s="27"/>
      <c r="F173" s="164" t="s">
        <v>1199</v>
      </c>
      <c r="G173" s="27"/>
      <c r="H173" s="374" t="s">
        <v>2090</v>
      </c>
    </row>
    <row r="174" spans="1:8" s="25" customFormat="1" ht="78.75">
      <c r="A174" s="27"/>
      <c r="B174" s="279" t="s">
        <v>1613</v>
      </c>
      <c r="C174" s="27"/>
      <c r="D174" s="373">
        <v>3780176006.076</v>
      </c>
      <c r="E174" s="27"/>
      <c r="F174" s="164" t="s">
        <v>1199</v>
      </c>
      <c r="G174" s="27"/>
      <c r="H174" s="375" t="s">
        <v>2091</v>
      </c>
    </row>
    <row r="175" spans="1:8" s="25" customFormat="1" ht="15.75">
      <c r="A175" s="27"/>
      <c r="B175" s="279" t="s">
        <v>1614</v>
      </c>
      <c r="C175" s="27"/>
      <c r="D175" s="230">
        <v>22992000</v>
      </c>
      <c r="E175" s="27"/>
      <c r="F175" s="164" t="s">
        <v>1199</v>
      </c>
      <c r="G175" s="27"/>
      <c r="H175" s="266"/>
    </row>
    <row r="176" spans="1:8" s="25" customFormat="1" ht="15.75">
      <c r="A176" s="27"/>
      <c r="B176" s="279" t="s">
        <v>1615</v>
      </c>
      <c r="C176" s="27"/>
      <c r="D176" s="164">
        <v>557504000</v>
      </c>
      <c r="E176" s="27"/>
      <c r="F176" s="164" t="s">
        <v>1199</v>
      </c>
      <c r="G176" s="27"/>
      <c r="H176" s="266"/>
    </row>
    <row r="177" spans="1:8" s="25" customFormat="1" ht="15.75">
      <c r="A177" s="27"/>
      <c r="B177" s="133" t="s">
        <v>1616</v>
      </c>
      <c r="C177" s="27"/>
      <c r="D177" s="242">
        <v>554073000</v>
      </c>
      <c r="E177" s="27"/>
      <c r="F177" s="164" t="s">
        <v>1199</v>
      </c>
      <c r="G177" s="27"/>
      <c r="H177" s="234"/>
    </row>
    <row r="178" spans="1:8" s="25" customFormat="1" ht="15.75">
      <c r="A178" s="27"/>
      <c r="B178" s="133" t="s">
        <v>1617</v>
      </c>
      <c r="C178" s="27"/>
      <c r="D178" s="242">
        <v>372128000</v>
      </c>
      <c r="E178" s="27"/>
      <c r="F178" s="164" t="s">
        <v>1199</v>
      </c>
      <c r="G178" s="27"/>
      <c r="H178" s="234"/>
    </row>
    <row r="179" spans="1:8" s="25" customFormat="1" ht="15.75">
      <c r="A179" s="27"/>
      <c r="B179" s="279" t="s">
        <v>1924</v>
      </c>
      <c r="C179" s="27"/>
      <c r="D179" s="164">
        <v>61532</v>
      </c>
      <c r="E179" s="27"/>
      <c r="F179" s="164" t="s">
        <v>1983</v>
      </c>
      <c r="G179" s="27"/>
      <c r="H179" s="231"/>
    </row>
    <row r="180" spans="1:8" s="25" customFormat="1" ht="15.75">
      <c r="A180" s="27"/>
      <c r="B180" s="279" t="s">
        <v>1925</v>
      </c>
      <c r="C180" s="27"/>
      <c r="D180" s="164">
        <v>14553</v>
      </c>
      <c r="E180" s="27"/>
      <c r="F180" s="164" t="s">
        <v>1983</v>
      </c>
      <c r="G180" s="27"/>
      <c r="H180" s="266"/>
    </row>
    <row r="181" spans="1:8" s="25" customFormat="1" ht="15.75">
      <c r="A181" s="27"/>
      <c r="B181" s="279" t="s">
        <v>1618</v>
      </c>
      <c r="C181" s="27"/>
      <c r="D181" s="164">
        <v>76085</v>
      </c>
      <c r="E181" s="27"/>
      <c r="F181" s="164" t="s">
        <v>1983</v>
      </c>
      <c r="G181" s="27"/>
      <c r="H181" s="266"/>
    </row>
    <row r="182" spans="1:8" s="25" customFormat="1" ht="15.75">
      <c r="A182" s="27"/>
      <c r="B182" s="279" t="s">
        <v>1619</v>
      </c>
      <c r="C182" s="27"/>
      <c r="D182" s="164" t="s">
        <v>1580</v>
      </c>
      <c r="E182" s="27"/>
      <c r="F182" s="164" t="s">
        <v>1983</v>
      </c>
      <c r="G182" s="27"/>
      <c r="H182" s="266"/>
    </row>
    <row r="183" spans="1:8" s="25" customFormat="1" ht="15.75">
      <c r="A183" s="27"/>
      <c r="B183" s="279" t="s">
        <v>1628</v>
      </c>
      <c r="C183" s="27"/>
      <c r="D183" s="164" t="s">
        <v>1580</v>
      </c>
      <c r="E183" s="27"/>
      <c r="F183" s="164" t="s">
        <v>1199</v>
      </c>
      <c r="G183" s="27"/>
      <c r="H183" s="266"/>
    </row>
    <row r="184" spans="1:8" s="25" customFormat="1" ht="15.75">
      <c r="A184" s="27"/>
      <c r="B184" s="280" t="s">
        <v>1629</v>
      </c>
      <c r="C184" s="27"/>
      <c r="D184" s="165" t="s">
        <v>1580</v>
      </c>
      <c r="E184" s="27"/>
      <c r="F184" s="165" t="s">
        <v>1199</v>
      </c>
      <c r="G184" s="27"/>
      <c r="H184" s="266"/>
    </row>
    <row r="185" spans="1:8" s="25" customFormat="1" ht="15.75">
      <c r="A185" s="27"/>
      <c r="B185" s="163"/>
      <c r="C185" s="27"/>
      <c r="D185" s="160"/>
      <c r="E185" s="27"/>
      <c r="F185" s="163"/>
      <c r="G185" s="27"/>
      <c r="H185" s="27"/>
    </row>
    <row r="186" spans="1:8" s="25" customFormat="1" ht="15.75">
      <c r="A186" s="27"/>
      <c r="B186" s="130" t="s">
        <v>1938</v>
      </c>
      <c r="C186" s="27"/>
      <c r="D186" s="131"/>
      <c r="E186" s="27"/>
      <c r="F186" s="131"/>
      <c r="G186" s="27"/>
      <c r="H186" s="132"/>
    </row>
    <row r="187" spans="1:8" s="25" customFormat="1" ht="15.75">
      <c r="A187" s="27"/>
      <c r="B187" s="133" t="s">
        <v>1513</v>
      </c>
      <c r="C187" s="27"/>
      <c r="D187" s="134"/>
      <c r="E187" s="27"/>
      <c r="F187" s="134"/>
      <c r="G187" s="27"/>
      <c r="H187" s="135"/>
    </row>
    <row r="188" spans="1:8" s="25" customFormat="1" ht="31.5">
      <c r="A188" s="27"/>
      <c r="B188" s="277" t="s">
        <v>1935</v>
      </c>
      <c r="C188" s="27"/>
      <c r="D188" s="164" t="s">
        <v>1579</v>
      </c>
      <c r="E188" s="27"/>
      <c r="F188" s="372" t="s">
        <v>2092</v>
      </c>
      <c r="G188" s="27"/>
      <c r="H188" s="135"/>
    </row>
    <row r="189" spans="1:8" s="25" customFormat="1" ht="47.25">
      <c r="A189" s="139"/>
      <c r="B189" s="281" t="s">
        <v>1936</v>
      </c>
      <c r="C189" s="141"/>
      <c r="D189" s="164" t="s">
        <v>1579</v>
      </c>
      <c r="E189" s="27"/>
      <c r="F189" s="372" t="s">
        <v>2093</v>
      </c>
      <c r="G189" s="27"/>
      <c r="H189" s="135"/>
    </row>
    <row r="190" spans="1:8" s="25" customFormat="1" ht="47.25">
      <c r="A190" s="27"/>
      <c r="B190" s="278" t="s">
        <v>1937</v>
      </c>
      <c r="C190" s="141"/>
      <c r="D190" s="165" t="s">
        <v>1579</v>
      </c>
      <c r="E190" s="27"/>
      <c r="F190" s="367" t="s">
        <v>2094</v>
      </c>
      <c r="G190" s="27"/>
      <c r="H190" s="138"/>
    </row>
    <row r="191" spans="1:8" s="25" customFormat="1" ht="16.5" thickBot="1">
      <c r="A191" s="27"/>
      <c r="B191" s="161"/>
      <c r="C191" s="82"/>
      <c r="D191" s="162"/>
      <c r="E191" s="82"/>
      <c r="F191" s="161"/>
      <c r="G191" s="82"/>
      <c r="H191" s="82"/>
    </row>
    <row r="192" spans="1:8" s="25" customFormat="1" ht="15.75">
      <c r="A192" s="27"/>
      <c r="B192" s="163"/>
      <c r="C192" s="27"/>
      <c r="D192" s="160"/>
      <c r="E192" s="27"/>
      <c r="F192" s="163"/>
      <c r="G192" s="27"/>
      <c r="H192" s="27"/>
    </row>
    <row r="193" spans="1:8" s="25" customFormat="1" ht="16.5" thickBot="1">
      <c r="A193" s="27"/>
      <c r="B193" s="335" t="s">
        <v>1843</v>
      </c>
      <c r="C193" s="336"/>
      <c r="D193" s="336"/>
      <c r="E193" s="336"/>
      <c r="F193" s="336"/>
      <c r="G193" s="336"/>
      <c r="H193" s="336"/>
    </row>
    <row r="194" spans="1:8" s="25" customFormat="1" ht="15.75">
      <c r="A194" s="27"/>
      <c r="B194" s="337" t="s">
        <v>1862</v>
      </c>
      <c r="C194" s="338"/>
      <c r="D194" s="338"/>
      <c r="E194" s="338"/>
      <c r="F194" s="338"/>
      <c r="G194" s="338"/>
      <c r="H194" s="338"/>
    </row>
    <row r="195" spans="1:8" s="25" customFormat="1" ht="16.5" thickBot="1">
      <c r="A195" s="27"/>
      <c r="B195" s="332"/>
      <c r="C195" s="332"/>
      <c r="D195" s="332"/>
      <c r="E195" s="332"/>
      <c r="F195" s="332"/>
      <c r="G195" s="332"/>
      <c r="H195" s="332"/>
    </row>
    <row r="196" spans="1:8" s="25" customFormat="1" ht="15.75">
      <c r="A196" s="27"/>
      <c r="B196" s="330" t="s">
        <v>1842</v>
      </c>
      <c r="C196" s="330"/>
      <c r="D196" s="330"/>
      <c r="E196" s="330"/>
      <c r="F196" s="330"/>
      <c r="G196" s="330"/>
      <c r="H196" s="330"/>
    </row>
    <row r="197" spans="1:8" s="25" customFormat="1" ht="15.75" customHeight="1">
      <c r="A197" s="27"/>
      <c r="B197" s="312" t="s">
        <v>1863</v>
      </c>
      <c r="C197" s="312"/>
      <c r="D197" s="312"/>
      <c r="E197" s="312"/>
      <c r="F197" s="312"/>
      <c r="G197" s="312"/>
      <c r="H197" s="312"/>
    </row>
    <row r="198" spans="1:8" s="25" customFormat="1" ht="15.75">
      <c r="A198" s="27"/>
      <c r="B198" s="330" t="s">
        <v>1864</v>
      </c>
      <c r="C198" s="330"/>
      <c r="D198" s="330"/>
      <c r="E198" s="330"/>
      <c r="F198" s="330"/>
      <c r="G198" s="330"/>
      <c r="H198" s="330"/>
    </row>
    <row r="199" spans="1:8" s="25" customFormat="1" ht="15.75">
      <c r="A199" s="27"/>
      <c r="B199" s="36"/>
      <c r="C199" s="27"/>
      <c r="D199" s="160"/>
      <c r="E199" s="27"/>
      <c r="F199" s="36"/>
      <c r="G199" s="27"/>
      <c r="H199" s="27"/>
    </row>
    <row r="200" spans="1:8" s="25" customFormat="1" ht="15.75">
      <c r="A200" s="27"/>
      <c r="B200" s="36"/>
      <c r="C200" s="27"/>
      <c r="D200" s="160"/>
      <c r="E200" s="27"/>
      <c r="F200" s="36"/>
      <c r="G200" s="27"/>
      <c r="H200" s="27"/>
    </row>
    <row r="201" spans="1:8" s="25" customFormat="1" ht="15.75">
      <c r="A201" s="27"/>
      <c r="B201" s="36"/>
      <c r="C201" s="27"/>
      <c r="D201" s="160"/>
      <c r="E201" s="27"/>
      <c r="F201" s="36"/>
      <c r="G201" s="27"/>
      <c r="H201" s="27"/>
    </row>
    <row r="202" s="25" customFormat="1" ht="15.7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sheetData>
  <sheetProtection/>
  <mergeCells count="14">
    <mergeCell ref="B7:H7"/>
    <mergeCell ref="B8:H8"/>
    <mergeCell ref="B193:H193"/>
    <mergeCell ref="B194:H194"/>
    <mergeCell ref="B195:H195"/>
    <mergeCell ref="B196:H196"/>
    <mergeCell ref="B197:H197"/>
    <mergeCell ref="B9:H9"/>
    <mergeCell ref="B198:H198"/>
    <mergeCell ref="B2:H2"/>
    <mergeCell ref="B3:H3"/>
    <mergeCell ref="B4:H4"/>
    <mergeCell ref="B5:H5"/>
    <mergeCell ref="B6:H6"/>
  </mergeCells>
  <dataValidations count="30">
    <dataValidation errorStyle="warning" type="decimal" operator="greaterThan" allowBlank="1" showInputMessage="1" showErrorMessage="1" promptTitle="Commodity volumes/values" prompt="Please input the name of commodity on the left, including whether volume or value.&#10;&#10;Please input only numbers in this cell. If other information is required, include this in comment section" errorTitle="Non-number value detected" error="Only input numbers in this cell. If additional information is appropriate, please include in appropriate columns on the right." sqref="D106:D111 D102:D104 D61:D74 D79:D92 B67:B74 B85:B92">
      <formula1>0</formula1>
    </dataValidation>
    <dataValidation type="list" allowBlank="1" showInputMessage="1" showErrorMessage="1" promptTitle="Please specify measuring unit" prompt="Select between Barrels, Sm3, Tonnes, ounces (oz), or carats from the drop-down menu" errorTitle="Invalid unit used" error="Select between Barrels, Sm3, Tonnes, ounces (oz), or carats.&#10;&#10;If original information is in other units, please convert the number into standard units, and include original info in comment section." sqref="F102:F104 F81 F71 F67 F69 F73 F79 F63 F106 F89 F85 F87 F91 F110 F61 F108">
      <formula1>"&lt;Select unit&gt;,Sm3,Sm3 o.e.,Barrels,Tonnes,oz,carats,Scf"</formula1>
    </dataValidation>
    <dataValidation type="list" showInputMessage="1" showErrorMessage="1" promptTitle="Reporting type" prompt="Please indicate which type of reporting, between:&#10;&#10;Systematic disclosure&#10;EITI reporting&#10;Not available&#10;Not applicable" sqref="D162 D188:D190 D34:D35 D38:D42 D45:D47 D100 D55 D59:D60 D77:D78 D95:D96 D171 D50:D52 D115 D119 D127 D134:D139 D142:D143 D146 D151:D153 D156 D159 D123 D167 D19:D22 D26:D30">
      <formula1>Reporting_options_list</formula1>
    </dataValidation>
    <dataValidation errorStyle="warning" type="decimal" operator="greaterThan" allowBlank="1" showInputMessage="1" showErrorMessage="1" promptTitle="Total value" prompt="Please input the total value of in-kind revenues.&#10;&#10;Please input only numbers in this cell. If other information is required, include this in comment section" errorTitle="Non-number value detected" error="Only input numbers in this cell. If additional information is appropriate, please include in appropriate columns on the right." sqref="D112">
      <formula1>0</formula1>
    </dataValidation>
    <dataValidation type="textLength" allowBlank="1" showInputMessage="1" showErrorMessage="1" errorTitle="Please do not edit these cells" error="Please do not edit these cells" sqref="B130:B131 B133 B118:B120 B199:B201 B99 B114:B116 B122:B124 B126:B128 B94:B97">
      <formula1>10000</formula1>
      <formula2>50000</formula2>
    </dataValidation>
    <dataValidation errorStyle="warning" type="decimal" operator="greaterThan" allowBlank="1" showInputMessage="1" showErrorMessage="1" promptTitle="Total exports" prompt="This refers to the total exports from the relevant year, including revenues from non-extractive sectors.&#10;&#10;Please input only numbers in this cell. If other information is required, include this in comment section" errorTitle="Non-number value detected" error="Only input numbers in this cell. If additional information is appropriate, please include in appropriate columns on the right." sqref="D178">
      <formula1>2</formula1>
    </dataValidation>
    <dataValidation errorStyle="warning" type="decimal" operator="greaterThan" allowBlank="1" showInputMessage="1" showErrorMessage="1" promptTitle="Total government revenues" prompt="This refers to the governments total revenues from the relevant year, including revenues from non-extractive sectors.&#10;&#10;Please input only numbers in this cell. If other information is required, include this in comment section" errorTitle="Non-number value detected" error="Only input numbers in this cell. If additional information is appropriate, please include in appropriate columns on the right." sqref="D176">
      <formula1>2</formula1>
    </dataValidation>
    <dataValidation errorStyle="warning" type="decimal" operator="greaterThan" allowBlank="1" showInputMessage="1" showErrorMessage="1" promptTitle="Government Revenues - Extractive" prompt="This refers to government revenues from extractives, including non-reconciled revenues.&#10;&#10;Please input only numbers in this cell. If other information is required, include this in comment section" errorTitle="Non-number value detected" error="Only input numbers in this cell. If additional information is appropriate, please include in appropriate columns on the right." sqref="D175">
      <formula1>2</formula1>
    </dataValidation>
    <dataValidation errorStyle="warning" type="decimal" operator="greaterThan" allowBlank="1" showInputMessage="1" showErrorMessage="1" promptTitle="Gross Domestic Product" prompt="This refers to Gross Domestic Product, in current USD or local currency.&#10;&#10;Please input only numbers in this cell. If other information is required, include this in comment section" errorTitle="Non-number value detected" error="Only input numbers in this cell. If additional information is appropriate, please include in appropriate columns on the right." sqref="D174">
      <formula1>2</formula1>
    </dataValidation>
    <dataValidation errorStyle="warning" type="decimal" operator="greaterThan" allowBlank="1" showInputMessage="1" showErrorMessage="1" promptTitle="Extractives Gross Value Added" prompt="Gross value added refers to the absolute number representing extractives' share of GDP.&#10;&#10;Please input only numbers in this cell. If other information is required, include this in comment section." errorTitle="Non-number value detected" error="Only input numbers in this cell. &#10;&#10;If additional information is appropriate, please include in appropriate columns on the right." sqref="D172:D173">
      <formula1>2</formula1>
    </dataValidation>
    <dataValidation errorStyle="warning" type="decimal" operator="greaterThan" allowBlank="1" showInputMessage="1" showErrorMessage="1" promptTitle="Exports - extractives" prompt="This refers to extractives share in total exports of a country, in absolute numbers.&#10;&#10;Please input only numbers in this cell. If other information is required, include this in comment section" errorTitle="Non-number value detected" error="Only input numbers in this cell. If additional information is appropriate, please include in appropriate columns on the right." sqref="D177">
      <formula1>2</formula1>
    </dataValidation>
    <dataValidation errorStyle="warning" type="decimal" operator="greaterThan" allowBlank="1" showInputMessage="1" showErrorMessage="1" promptTitle="Total value" prompt="Please input total revenues.&#10;&#10;Please input only numbers in this cell. If other information is required, include this in comment section" errorTitle="Non-number value detected" error="Only input numbers in this cell. If additional information is appropriate, please include in appropriate columns on the right." sqref="D116 D120 D124 D128 D160:D161 D147:D148 D157:D158 D168 D163:D164">
      <formula1>0</formula1>
    </dataValidation>
    <dataValidation errorStyle="warning" type="decimal" operator="greaterThan" allowBlank="1" showInputMessage="1" showErrorMessage="1" promptTitle="Extractives employment" prompt="Employment refers to the absolute number representing extractives' share of formal employment.&#10;&#10;Please input only numbers in this cell. If other information is required, include this in comment section." errorTitle="Non-number value detected" error="Only input numbers in this cell. &#10;&#10;If additional information is appropriate, please include in appropriate columns on the right." sqref="D181">
      <formula1>2</formula1>
    </dataValidation>
    <dataValidation errorStyle="warning" type="decimal" operator="greaterThan" allowBlank="1" showInputMessage="1" showErrorMessage="1" promptTitle="Total employment" prompt="Employment refers to the absolute number representing total formal employment.&#10;&#10;Please input only numbers in this cell. If other information is required, include this in comment section" errorTitle="Non-number value detected" error="Only input numbers in this cell. If additional information is appropriate, please include in appropriate columns on the right." sqref="D182">
      <formula1>2</formula1>
    </dataValidation>
    <dataValidation type="list" operator="equal" showInputMessage="1" showErrorMessage="1" promptTitle="Please input unit" prompt="Please input currency according to 3-letter ISO currency code." errorTitle="Invalid entry" error="Invalid entry" sqref="F116 F120 F124 F128 F147:F148 F163:F164 F168 F157:F158 F172:F178 F160:F161 F183:F184">
      <formula1>Currency_code_list</formula1>
    </dataValidation>
    <dataValidation errorStyle="warning" type="decimal" operator="greaterThan" allowBlank="1" showInputMessage="1" showErrorMessage="1" promptTitle="Investment - extractive sector" prompt="Please input the total investment in the extractive sector for the relevant Fiscal Year, in current USD or local currency.&#10;&#10;This could e.g. correspond to the total capital formation in the extractive sector." errorTitle="Non-number value detected" error="Only input numbers in this cell. If additional information is appropriate, please include in appropriate columns on the right." sqref="D183">
      <formula1>2</formula1>
    </dataValidation>
    <dataValidation errorStyle="warning" type="decimal" operator="greaterThan" allowBlank="1" showInputMessage="1" showErrorMessage="1" promptTitle="Investment" prompt="Please input the total investment in the economy for the relevant Fiscal Year, in current USD or local currency.&#10;&#10;This could e.g. correspond to the total capital formation in the economy." errorTitle="Non-number value detected" error="Only input numbers in this cell. If additional information is appropriate, please include in appropriate columns on the right." sqref="D184">
      <formula1>2</formula1>
    </dataValidation>
    <dataValidation type="list" showInputMessage="1" showErrorMessage="1" promptTitle="Select commodity" prompt="Please select commodity from the drop down menu" errorTitle="Invalid commodity input" error="Please select a commodity as defined in the commodity list of the drop down menu" sqref="B110 B65 B63 B106 B108 B102:B104 B83 B81 B61 B79">
      <formula1>Commodities_list</formula1>
    </dataValidation>
    <dataValidation type="whole" allowBlank="1" showInputMessage="1" showErrorMessage="1" errorTitle="Please do not edit these cells" error="Please do not edit these cells" sqref="B155:B161 B134:B139 B141:B143 B145:B148 B150:B153 B166:B168 B186:B190">
      <formula1>10000</formula1>
      <formula2>50000</formula2>
    </dataValidation>
    <dataValidation type="whole" allowBlank="1" showInputMessage="1" showErrorMessage="1" errorTitle="Please do not edit these cells" error="Please do not edit these cells" sqref="B191:H192 B170:B184">
      <formula1>4</formula1>
      <formula2>5</formula2>
    </dataValidation>
    <dataValidation errorStyle="warning" type="decimal" operator="greaterThan" allowBlank="1" showInputMessage="1" showErrorMessage="1" promptTitle="Extractives employment" prompt="Employment refers to the percentage representing extractives' share of formal employment.&#10;&#10;Please input only numbers in this cell. If other information is required, include this in comment section." errorTitle="Non-number value detected" error="Only input numbers in this cell. &#10;&#10;If additional information is appropriate, please include in appropriate columns on the right." sqref="F179:F182">
      <formula1>0</formula1>
    </dataValidation>
    <dataValidation allowBlank="1" showInputMessage="1" showErrorMessage="1" errorTitle="Please do not edit these cells" error="Please do not edit these cells" sqref="B162:B164"/>
    <dataValidation type="whole" allowBlank="1" showInputMessage="1" showErrorMessage="1" errorTitle="Do not edit these cells" error="Please do not edit these cells" sqref="B195">
      <formula1>10000</formula1>
      <formula2>50000</formula2>
    </dataValidation>
    <dataValidation errorStyle="warning" type="decimal" operator="greaterThan" allowBlank="1" showInputMessage="1" showErrorMessage="1" promptTitle="Female employment" prompt="Employment refers to the absolute number representing total female employment in the sector.&#10;&#10;Please input only numbers in this cell. If other information is required, include this in comment section" errorTitle="Non-number value detected" error="Only input numbers in this cell. If additional information is appropriate, please include in appropriate columns on the right." sqref="D180">
      <formula1>2</formula1>
    </dataValidation>
    <dataValidation errorStyle="warning" type="decimal" operator="greaterThan" allowBlank="1" showInputMessage="1" showErrorMessage="1" promptTitle="Male employment" prompt="Employment refers to the absolute number representing total male employment in the sector.&#10;&#10;Please input only numbers in this cell. If other information is required, include this in comment section" errorTitle="Non-number value detected" error="Only input numbers in this cell. If additional information is appropriate, please include in appropriate columns on the right." sqref="D179">
      <formula1>2</formula1>
    </dataValidation>
    <dataValidation type="whole" showInputMessage="1" showErrorMessage="1" sqref="A66:C66 A1:A63 B59:B60 A64:C64 A65 F154:F155 B165:C165 D165:D166 F165:F166 B169:C169 D169:D170 F23:F25 D23:D25 F32:F33 D32:D33 F36:F37 D36:D37 F43:F44 D43:D44 F48:F49 D48:D49 F53:F54 D53:D54 B62 D75:D76 F75:F76 B93:C93 D93:D94 F93:F94 B98:C98 E17:E100 D98:D99 B101:G101 B105:G105 F169:F170 B11:F11 B12:B56 B113:C113 D113:D114 F113:F114 B117:C117 D117:D118 F117:F118 B121:C121 D121:D122 F121:F122 B125:C125 D125:D126 F125:F126 B129:C129 B132:C132 B140:C140 D140:D141 F140:F141 B144:C144 D144:D145 F144:F145 B149:C149 D149:D150 F149:F150 B154:C154 D154:D155 C65 C94:C97 C99:C100 H117 C114:C116 C118:C120 C122:C124 C126:C128 C130:C131 C133:C139 C141:C143 C145:C148 C150:C153 C155:C164 C166:C168 D17:D18 F17:F18 B111:B112 F98:F99 F129:F133 C106:C112 H144 H140 H132 H129 H125 H121 H93 H98 E102:E104 G102:G104 H113 C102:C104 C1:H1 H23 H75 F56:F58 D56:D58">
      <formula1>999999</formula1>
      <formula2>99999999</formula2>
    </dataValidation>
    <dataValidation type="whole" showInputMessage="1" showErrorMessage="1" sqref="C12:H16 C67:C92 B80 B82 B84 C17:C63 A67:A78 B75:B78 H169 H165 H154 H149 H56 H53 H48 H43 H36 H32 A186:A190 C186:C190 F185:F187 D185:D187 C170:C184 G106:G190 E106:E190 B185:C185 H185 B100 B107 B109 C10:H10 B1:B10 G17:G100 D129:D130 D132:D133">
      <formula1>999999</formula1>
      <formula2>99999999</formula2>
    </dataValidation>
    <dataValidation showInputMessage="1" showErrorMessage="1" sqref="B57:B58"/>
    <dataValidation type="textLength" allowBlank="1" showInputMessage="1" showErrorMessage="1" sqref="H33:H35 H24:H31 H57:H74 H76:H92 H44:H47 H152 H54:H55 H155:H164 H94:H97 H114:H116 H118:H120 H122:H124 H126:H128 H130:H131 H49:H52 H138:H139 H101:H112 H141:H142 H166:H168 H186:H190 H17:H22 H37:H42 H99 H133:H134 H136 H150 F171 H145:H148 H170:H184">
      <formula1>0</formula1>
      <formula2>350</formula2>
    </dataValidation>
    <dataValidation errorStyle="warning" type="decimal" operator="greaterThan" allowBlank="1" showInputMessage="1" showErrorMessage="1" promptTitle="Awards and transfers" prompt="Please input the number of license awarded and transferred for the covered year.&#10;Please input only numbers in this cell. If other information is required, include this in comment section" errorTitle="Non-number value detected" error="Only input numbers in this cell. If additional information is appropriate, please include in appropriate columns on the right." sqref="D31">
      <formula1>0</formula1>
    </dataValidation>
  </dataValidations>
  <hyperlinks>
    <hyperlink ref="B17" r:id="rId1" display="EITI Requirement 2.1"/>
    <hyperlink ref="B24" r:id="rId2" display="EITI Requirement 2.2"/>
    <hyperlink ref="B37" r:id="rId3" display="EITI Requirement 2.4"/>
    <hyperlink ref="B44" r:id="rId4" display="EITI Requirement 2.5"/>
    <hyperlink ref="B49" r:id="rId5" display="EITI Requirement 2.6"/>
    <hyperlink ref="B54" r:id="rId6" display="EITI Requirement 3.1"/>
    <hyperlink ref="B58" r:id="rId7" display="(Harmonised System Codes)"/>
    <hyperlink ref="B76" r:id="rId8" display="EITI Requirement 3.3"/>
    <hyperlink ref="B94" r:id="rId9" display="EITI Requirement 4.1"/>
    <hyperlink ref="B99" r:id="rId10" display="EITI Requirement 4.2"/>
    <hyperlink ref="B114" r:id="rId11" display="EITI Requirement 4.3"/>
    <hyperlink ref="B118" r:id="rId12" display="EITI Requirement 4.4"/>
    <hyperlink ref="B122" r:id="rId13" display="EITI Requirement 4.5"/>
    <hyperlink ref="B126" r:id="rId14" display="EITI Requirement 4.6"/>
    <hyperlink ref="B130" r:id="rId15" display="EITI Requirement 4.8"/>
    <hyperlink ref="B133" r:id="rId16" display="EITI Requirement 4.9"/>
    <hyperlink ref="B141" r:id="rId17" display="EITI Requirement 5.1"/>
    <hyperlink ref="B145" r:id="rId18" display="EITI Requirement 5.2"/>
    <hyperlink ref="B150" r:id="rId19" display="EITI Requirement 5.3"/>
    <hyperlink ref="B166" r:id="rId20" display="EITI Requirement 6.2"/>
    <hyperlink ref="B155" r:id="rId21" display="EITI Requirement 6.1"/>
    <hyperlink ref="B33" r:id="rId22" display="EITI Requirement 2.3: Register of licenses"/>
    <hyperlink ref="B172" r:id="rId23" display="Gross Domestic Product - SNA 2008 C. Mining and quarrying, including oil and gas"/>
    <hyperlink ref="B194:F194" r:id="rId24" display="Give us your feedback or report a conflict in the data! Write to us at  data@eiti.org"/>
    <hyperlink ref="B193:F193" r:id="rId25" display="For the latest version of Summary data templates, see  https://eiti.org/summary-data-template"/>
    <hyperlink ref="B57" r:id="rId26" display="EITI Requirement 3.2"/>
    <hyperlink ref="B186" r:id="rId27" display="EITI Requirement 6.4: Environmental impact"/>
    <hyperlink ref="F34" r:id="rId28" display="https://sierraleone.revenuedev.org/license"/>
    <hyperlink ref="F142" r:id="rId29" display="https://mof.gov.sl/wp-content/uploads/2019/02/2018-BUDGET-Profile.pdf&#10;Section 4.4 of EITI report 2019"/>
    <hyperlink ref="F152" r:id="rId30" display="https://mof.gov.sl/annual-budget/"/>
    <hyperlink ref="B170" r:id="rId31" display="EITI Requirement 6.3"/>
    <hyperlink ref="F137" r:id="rId32" display="https://www.auditservice.gov.sl/annual-reports/"/>
    <hyperlink ref="F19" r:id="rId33" display="NMA Legal Regulatory Instruments"/>
    <hyperlink ref="F22" r:id="rId34" display="NMA Fiscal Regime"/>
    <hyperlink ref="F55" r:id="rId35" display="SL Extractive Sector Overview"/>
    <hyperlink ref="F146" r:id="rId36" display="NMA Revenue Sharing Formula"/>
    <hyperlink ref="F171" r:id="rId37" display="Annual Budget"/>
    <hyperlink ref="H174" r:id="rId38" display="https://www.statistics.sl/images/StatisticsSL/Documents/gdp/gdp_2020/Report_on_the_GDP_2020_and_2021.pdf&#10;&#10;Coverted at an exchange rate of 1 USD = Le 9,716.71 - Page 12, 2019 SLEITI report. Le36,730,874,000,000/9,716.71"/>
    <hyperlink ref="H172" r:id="rId39" display="https://www.statistics.sl/images/StatisticsSL/Documents/gdp/gdp_2020/Report_on_the_GDP_2020_and_2021.pdf&#10;&#10;Excluding oil &amp; gas. Coverted at an exchange rate of 1 USD = Le 9,716.71 - Page 12, 2019 SLEITI report. Le966,739,000,000/9,716.71"/>
    <hyperlink ref="F188" r:id="rId40" display="EPA Act &amp; Regulations"/>
  </hyperlinks>
  <printOptions/>
  <pageMargins left="0.25" right="0.25" top="0.75" bottom="0.75" header="0.3" footer="0.3"/>
  <pageSetup fitToHeight="0" horizontalDpi="2400" verticalDpi="2400" orientation="landscape" paperSize="8" r:id="rId41"/>
</worksheet>
</file>

<file path=xl/worksheets/sheet4.xml><?xml version="1.0" encoding="utf-8"?>
<worksheet xmlns="http://schemas.openxmlformats.org/spreadsheetml/2006/main" xmlns:r="http://schemas.openxmlformats.org/officeDocument/2006/relationships">
  <dimension ref="B2:L71"/>
  <sheetViews>
    <sheetView showGridLines="0" zoomScale="80" zoomScaleNormal="80" zoomScalePageLayoutView="0" workbookViewId="0" topLeftCell="A1">
      <selection activeCell="D23" sqref="D23"/>
    </sheetView>
  </sheetViews>
  <sheetFormatPr defaultColWidth="4.00390625" defaultRowHeight="24" customHeight="1"/>
  <cols>
    <col min="1" max="1" width="4.00390625" style="25" customWidth="1"/>
    <col min="2" max="2" width="48.7109375" style="25" customWidth="1"/>
    <col min="3" max="3" width="44.421875" style="25" customWidth="1"/>
    <col min="4" max="4" width="38.8515625" style="25" customWidth="1"/>
    <col min="5" max="5" width="23.00390625" style="25" customWidth="1"/>
    <col min="6" max="6" width="22.140625" style="25" customWidth="1"/>
    <col min="7" max="10" width="26.421875" style="25" customWidth="1"/>
    <col min="11" max="33" width="4.00390625" style="25" customWidth="1"/>
    <col min="34" max="34" width="12.140625" style="25" bestFit="1" customWidth="1"/>
    <col min="35" max="16384" width="4.00390625" style="25" customWidth="1"/>
  </cols>
  <sheetData>
    <row r="1" ht="15.75"/>
    <row r="2" spans="2:10" ht="15.75">
      <c r="B2" s="324" t="s">
        <v>1903</v>
      </c>
      <c r="C2" s="324"/>
      <c r="D2" s="324"/>
      <c r="E2" s="324"/>
      <c r="F2" s="324"/>
      <c r="G2" s="324"/>
      <c r="H2" s="324"/>
      <c r="I2" s="324"/>
      <c r="J2" s="324"/>
    </row>
    <row r="3" spans="2:10" ht="24">
      <c r="B3" s="325" t="s">
        <v>1639</v>
      </c>
      <c r="C3" s="325"/>
      <c r="D3" s="325"/>
      <c r="E3" s="325"/>
      <c r="F3" s="325"/>
      <c r="G3" s="325"/>
      <c r="H3" s="325"/>
      <c r="I3" s="325"/>
      <c r="J3" s="325"/>
    </row>
    <row r="4" spans="2:10" ht="15.75">
      <c r="B4" s="327" t="s">
        <v>1904</v>
      </c>
      <c r="C4" s="327"/>
      <c r="D4" s="327"/>
      <c r="E4" s="327"/>
      <c r="F4" s="327"/>
      <c r="G4" s="327"/>
      <c r="H4" s="327"/>
      <c r="I4" s="327"/>
      <c r="J4" s="327"/>
    </row>
    <row r="5" spans="2:10" ht="15.75">
      <c r="B5" s="327" t="s">
        <v>1905</v>
      </c>
      <c r="C5" s="327"/>
      <c r="D5" s="327"/>
      <c r="E5" s="327"/>
      <c r="F5" s="327"/>
      <c r="G5" s="327"/>
      <c r="H5" s="327"/>
      <c r="I5" s="327"/>
      <c r="J5" s="327"/>
    </row>
    <row r="6" spans="2:10" ht="15.75">
      <c r="B6" s="327" t="s">
        <v>1906</v>
      </c>
      <c r="C6" s="327"/>
      <c r="D6" s="327"/>
      <c r="E6" s="327"/>
      <c r="F6" s="327"/>
      <c r="G6" s="327"/>
      <c r="H6" s="327"/>
      <c r="I6" s="327"/>
      <c r="J6" s="327"/>
    </row>
    <row r="7" spans="2:10" ht="15" customHeight="1">
      <c r="B7" s="327" t="s">
        <v>1907</v>
      </c>
      <c r="C7" s="327"/>
      <c r="D7" s="327"/>
      <c r="E7" s="327"/>
      <c r="F7" s="327"/>
      <c r="G7" s="327"/>
      <c r="H7" s="327"/>
      <c r="I7" s="327"/>
      <c r="J7" s="327"/>
    </row>
    <row r="8" spans="2:10" ht="15.75">
      <c r="B8" s="321" t="s">
        <v>1908</v>
      </c>
      <c r="C8" s="321"/>
      <c r="D8" s="321"/>
      <c r="E8" s="321"/>
      <c r="F8" s="321"/>
      <c r="G8" s="321"/>
      <c r="H8" s="321"/>
      <c r="I8" s="321"/>
      <c r="J8" s="321"/>
    </row>
    <row r="9" ht="15.75"/>
    <row r="10" spans="2:10" ht="24">
      <c r="B10" s="342" t="s">
        <v>1634</v>
      </c>
      <c r="C10" s="342"/>
      <c r="D10" s="342"/>
      <c r="E10" s="342"/>
      <c r="F10" s="342"/>
      <c r="G10" s="342"/>
      <c r="H10" s="342"/>
      <c r="I10" s="342"/>
      <c r="J10" s="342"/>
    </row>
    <row r="11" spans="2:10" s="193" customFormat="1" ht="25.5" customHeight="1">
      <c r="B11" s="343" t="s">
        <v>1627</v>
      </c>
      <c r="C11" s="343"/>
      <c r="D11" s="343"/>
      <c r="E11" s="343"/>
      <c r="F11" s="343"/>
      <c r="G11" s="343"/>
      <c r="H11" s="343"/>
      <c r="I11" s="343"/>
      <c r="J11" s="343"/>
    </row>
    <row r="12" spans="2:10" s="48" customFormat="1" ht="15.75">
      <c r="B12" s="339"/>
      <c r="C12" s="339"/>
      <c r="D12" s="339"/>
      <c r="E12" s="339"/>
      <c r="F12" s="339"/>
      <c r="G12" s="339"/>
      <c r="H12" s="339"/>
      <c r="I12" s="339"/>
      <c r="J12" s="339"/>
    </row>
    <row r="13" spans="2:10" s="48" customFormat="1" ht="19.5">
      <c r="B13" s="340" t="s">
        <v>1565</v>
      </c>
      <c r="C13" s="340"/>
      <c r="D13" s="340"/>
      <c r="E13" s="340"/>
      <c r="F13" s="340"/>
      <c r="G13" s="340"/>
      <c r="H13" s="340"/>
      <c r="I13" s="340"/>
      <c r="J13" s="340"/>
    </row>
    <row r="14" spans="2:7" s="48" customFormat="1" ht="15.75">
      <c r="B14" s="168" t="s">
        <v>1566</v>
      </c>
      <c r="C14" s="168" t="s">
        <v>1832</v>
      </c>
      <c r="D14" s="25" t="s">
        <v>1567</v>
      </c>
      <c r="E14" s="25" t="s">
        <v>1668</v>
      </c>
      <c r="F14" s="169"/>
      <c r="G14" s="170"/>
    </row>
    <row r="15" spans="2:7" s="48" customFormat="1" ht="15.75">
      <c r="B15" s="293" t="s">
        <v>1943</v>
      </c>
      <c r="C15" s="236" t="s">
        <v>1829</v>
      </c>
      <c r="D15" s="25"/>
      <c r="E15" s="219">
        <f>SUMIF('Part 4 - Government revenues'!$I$22:$I$34,Government_entities_list,Total_revenues)</f>
        <v>55266166</v>
      </c>
      <c r="F15" s="170"/>
      <c r="G15" s="172"/>
    </row>
    <row r="16" spans="2:12" s="48" customFormat="1" ht="15.75">
      <c r="B16" s="293" t="s">
        <v>1944</v>
      </c>
      <c r="C16" s="25" t="s">
        <v>1829</v>
      </c>
      <c r="D16" s="25"/>
      <c r="E16" s="219">
        <f>SUMIF('Part 4 - Government revenues'!$I$22:$I$34,Government_entities_list,Total_revenues)</f>
        <v>1713966</v>
      </c>
      <c r="F16" s="172"/>
      <c r="G16" s="25"/>
      <c r="J16" s="169"/>
      <c r="K16" s="169"/>
      <c r="L16" s="169"/>
    </row>
    <row r="17" spans="2:12" s="48" customFormat="1" ht="15.75">
      <c r="B17" s="293" t="s">
        <v>2031</v>
      </c>
      <c r="C17" s="25" t="s">
        <v>1829</v>
      </c>
      <c r="D17" s="25"/>
      <c r="E17" s="219">
        <f>SUMIF('Part 4 - Government revenues'!$I$22:$I$34,Government_entities_list,Total_revenues)</f>
        <v>0</v>
      </c>
      <c r="F17" s="170"/>
      <c r="G17" s="25"/>
      <c r="J17" s="170"/>
      <c r="K17" s="170"/>
      <c r="L17" s="170"/>
    </row>
    <row r="18" spans="2:12" s="48" customFormat="1" ht="15.75">
      <c r="B18" s="293" t="s">
        <v>1948</v>
      </c>
      <c r="C18" s="236" t="s">
        <v>1829</v>
      </c>
      <c r="D18" s="25"/>
      <c r="E18" s="219">
        <f>SUMIF('Part 4 - Government revenues'!$I$22:$I$34,Government_entities_list,Total_revenues)</f>
        <v>2521415</v>
      </c>
      <c r="F18" s="42"/>
      <c r="J18" s="172"/>
      <c r="K18" s="172"/>
      <c r="L18" s="172"/>
    </row>
    <row r="19" spans="2:12" s="48" customFormat="1" ht="15.75">
      <c r="B19" s="293" t="s">
        <v>1945</v>
      </c>
      <c r="C19" s="236" t="s">
        <v>1829</v>
      </c>
      <c r="D19" s="25"/>
      <c r="E19" s="219">
        <f>SUMIF('Part 4 - Government revenues'!$I$22:$I$34,Government_entities_list,Total_revenues)</f>
        <v>0</v>
      </c>
      <c r="F19" s="42"/>
      <c r="J19" s="170"/>
      <c r="K19" s="170"/>
      <c r="L19" s="170"/>
    </row>
    <row r="20" spans="2:12" s="48" customFormat="1" ht="15.75">
      <c r="B20" s="48" t="s">
        <v>1946</v>
      </c>
      <c r="C20" s="48" t="s">
        <v>1829</v>
      </c>
      <c r="D20" s="220"/>
      <c r="E20" s="219">
        <f>SUMIF('Part 4 - Government revenues'!$I$22:$I$34,Government_entities_list,Total_revenues)</f>
        <v>0</v>
      </c>
      <c r="F20" s="224"/>
      <c r="J20" s="170"/>
      <c r="K20" s="170"/>
      <c r="L20" s="170"/>
    </row>
    <row r="21" spans="2:12" s="48" customFormat="1" ht="15.75">
      <c r="B21" s="48" t="s">
        <v>1947</v>
      </c>
      <c r="C21" s="48" t="s">
        <v>1829</v>
      </c>
      <c r="D21" s="220"/>
      <c r="E21" s="219">
        <f>SUMIF('Part 4 - Government revenues'!$I$22:$I$34,Government_entities_list,Total_revenues)</f>
        <v>0</v>
      </c>
      <c r="F21" s="224"/>
      <c r="J21" s="170"/>
      <c r="K21" s="170"/>
      <c r="L21" s="170"/>
    </row>
    <row r="22" spans="2:12" s="48" customFormat="1" ht="15.75">
      <c r="B22" s="48" t="s">
        <v>2032</v>
      </c>
      <c r="C22" s="48" t="s">
        <v>1829</v>
      </c>
      <c r="D22" s="220"/>
      <c r="E22" s="219">
        <f>SUMIF('Part 4 - Government revenues'!$I$22:$I$34,Government_entities_list,Total_revenues)</f>
        <v>0</v>
      </c>
      <c r="F22" s="224"/>
      <c r="J22" s="170"/>
      <c r="K22" s="170"/>
      <c r="L22" s="170"/>
    </row>
    <row r="23" spans="2:12" s="48" customFormat="1" ht="15.75">
      <c r="B23" s="48" t="s">
        <v>1975</v>
      </c>
      <c r="C23" s="48" t="s">
        <v>1831</v>
      </c>
      <c r="D23" s="220"/>
      <c r="E23" s="219">
        <f>SUMIF('Part 4 - Government revenues'!$I$22:$I$34,Government_entities_list,Total_revenues)</f>
        <v>1254746</v>
      </c>
      <c r="F23" s="237"/>
      <c r="J23" s="170"/>
      <c r="K23" s="170"/>
      <c r="L23" s="170"/>
    </row>
    <row r="24" spans="2:12" s="48" customFormat="1" ht="15.75">
      <c r="B24" s="48" t="s">
        <v>2033</v>
      </c>
      <c r="C24" s="48" t="s">
        <v>1831</v>
      </c>
      <c r="D24" s="220"/>
      <c r="E24" s="219">
        <f>SUMIF('Part 4 - Government revenues'!$I$22:$I$34,Government_entities_list,Total_revenues)</f>
        <v>0</v>
      </c>
      <c r="F24" s="224"/>
      <c r="J24" s="170"/>
      <c r="K24" s="170"/>
      <c r="L24" s="170"/>
    </row>
    <row r="25" spans="2:12" s="48" customFormat="1" ht="15.75">
      <c r="B25" s="48" t="s">
        <v>2034</v>
      </c>
      <c r="C25" s="48" t="s">
        <v>1829</v>
      </c>
      <c r="D25" s="220"/>
      <c r="E25" s="219">
        <f>SUMIF('Part 4 - Government revenues'!$I$22:$I$34,Government_entities_list,Total_revenues)</f>
        <v>0</v>
      </c>
      <c r="F25" s="224"/>
      <c r="J25" s="170"/>
      <c r="K25" s="170"/>
      <c r="L25" s="170"/>
    </row>
    <row r="26" spans="2:5" s="48" customFormat="1" ht="15.75">
      <c r="B26" s="42"/>
      <c r="C26" s="25"/>
      <c r="D26" s="171"/>
      <c r="E26" s="42"/>
    </row>
    <row r="27" spans="2:10" s="48" customFormat="1" ht="19.5">
      <c r="B27" s="340" t="s">
        <v>1563</v>
      </c>
      <c r="C27" s="340"/>
      <c r="D27" s="340"/>
      <c r="E27" s="340"/>
      <c r="F27" s="340"/>
      <c r="G27" s="340"/>
      <c r="H27" s="340"/>
      <c r="I27" s="340"/>
      <c r="J27" s="340"/>
    </row>
    <row r="28" spans="2:5" s="48" customFormat="1" ht="15.75">
      <c r="B28" s="344" t="s">
        <v>1631</v>
      </c>
      <c r="C28" s="345"/>
      <c r="D28" s="346"/>
      <c r="E28" s="169"/>
    </row>
    <row r="29" spans="2:5" s="48" customFormat="1" ht="15.75">
      <c r="B29" s="175" t="s">
        <v>1984</v>
      </c>
      <c r="C29" s="176" t="s">
        <v>1943</v>
      </c>
      <c r="D29" s="177" t="s">
        <v>1580</v>
      </c>
      <c r="E29" s="42"/>
    </row>
    <row r="30" s="48" customFormat="1" ht="15.75">
      <c r="B30" s="42"/>
    </row>
    <row r="31" spans="2:9" s="48" customFormat="1" ht="15.75">
      <c r="B31" s="168" t="s">
        <v>1564</v>
      </c>
      <c r="C31" s="168" t="s">
        <v>1986</v>
      </c>
      <c r="D31" s="25" t="s">
        <v>1562</v>
      </c>
      <c r="E31" s="25" t="s">
        <v>1488</v>
      </c>
      <c r="F31" s="25" t="s">
        <v>1578</v>
      </c>
      <c r="G31" s="25" t="s">
        <v>1669</v>
      </c>
      <c r="H31" s="25" t="s">
        <v>1837</v>
      </c>
      <c r="I31" s="25" t="s">
        <v>1670</v>
      </c>
    </row>
    <row r="32" spans="2:9" s="48" customFormat="1" ht="15.75">
      <c r="B32" s="293" t="s">
        <v>2035</v>
      </c>
      <c r="C32" s="293" t="s">
        <v>1987</v>
      </c>
      <c r="D32" s="303">
        <v>1000005453</v>
      </c>
      <c r="E32" s="255" t="s">
        <v>988</v>
      </c>
      <c r="F32" s="293" t="s">
        <v>1959</v>
      </c>
      <c r="G32" s="293" t="s">
        <v>1000</v>
      </c>
      <c r="H32" s="255" t="s">
        <v>996</v>
      </c>
      <c r="I32" s="228">
        <f>SUMIF('Part 5 - Company data'!$C$15:$C$86,Companies_list,Total_reconciled)</f>
        <v>24184751.575397015</v>
      </c>
    </row>
    <row r="33" spans="2:9" s="48" customFormat="1" ht="15.75">
      <c r="B33" s="293" t="s">
        <v>2036</v>
      </c>
      <c r="C33" s="293" t="s">
        <v>1987</v>
      </c>
      <c r="D33" s="303" t="s">
        <v>1958</v>
      </c>
      <c r="E33" s="255" t="s">
        <v>988</v>
      </c>
      <c r="F33" s="293" t="s">
        <v>1961</v>
      </c>
      <c r="G33" s="293" t="s">
        <v>1000</v>
      </c>
      <c r="H33" s="255" t="s">
        <v>996</v>
      </c>
      <c r="I33" s="228">
        <f>SUMIF('Part 5 - Company data'!$C$15:$C$86,Companies_list,Total_reconciled)</f>
        <v>12410263.560828729</v>
      </c>
    </row>
    <row r="34" spans="2:9" s="48" customFormat="1" ht="15.75">
      <c r="B34" s="293" t="s">
        <v>2037</v>
      </c>
      <c r="C34" s="293" t="s">
        <v>1987</v>
      </c>
      <c r="D34" s="303">
        <v>1000001938</v>
      </c>
      <c r="E34" s="255" t="s">
        <v>988</v>
      </c>
      <c r="F34" s="293" t="s">
        <v>1960</v>
      </c>
      <c r="G34" s="293" t="s">
        <v>1000</v>
      </c>
      <c r="H34" s="255" t="s">
        <v>996</v>
      </c>
      <c r="I34" s="228">
        <f>SUMIF('Part 5 - Company data'!$C$15:$C$86,Companies_list,Total_reconciled)</f>
        <v>5795655.30917436</v>
      </c>
    </row>
    <row r="35" spans="2:9" s="48" customFormat="1" ht="15.75">
      <c r="B35" s="293" t="s">
        <v>2038</v>
      </c>
      <c r="C35" s="293" t="s">
        <v>1987</v>
      </c>
      <c r="D35" s="303" t="s">
        <v>2049</v>
      </c>
      <c r="E35" s="255" t="s">
        <v>988</v>
      </c>
      <c r="F35" s="293" t="s">
        <v>1963</v>
      </c>
      <c r="G35" s="293" t="s">
        <v>1000</v>
      </c>
      <c r="H35" s="255" t="s">
        <v>1580</v>
      </c>
      <c r="I35" s="228">
        <f>SUMIF('Part 5 - Company data'!$C$15:$C$86,Companies_list,Total_reconciled)</f>
        <v>861789.7177758727</v>
      </c>
    </row>
    <row r="36" spans="2:9" s="48" customFormat="1" ht="15.75">
      <c r="B36" s="293" t="s">
        <v>2039</v>
      </c>
      <c r="C36" s="293" t="s">
        <v>1987</v>
      </c>
      <c r="D36" s="303" t="s">
        <v>2050</v>
      </c>
      <c r="E36" s="255" t="s">
        <v>988</v>
      </c>
      <c r="F36" s="293" t="s">
        <v>1963</v>
      </c>
      <c r="G36" s="293" t="s">
        <v>1000</v>
      </c>
      <c r="H36" s="255" t="s">
        <v>1580</v>
      </c>
      <c r="I36" s="228">
        <f>SUMIF('Part 5 - Company data'!$C$15:$C$86,Companies_list,Total_reconciled)</f>
        <v>3749606.197200493</v>
      </c>
    </row>
    <row r="37" spans="2:9" s="48" customFormat="1" ht="15.75">
      <c r="B37" s="293" t="s">
        <v>2040</v>
      </c>
      <c r="C37" s="293" t="s">
        <v>1987</v>
      </c>
      <c r="D37" s="376" t="s">
        <v>2095</v>
      </c>
      <c r="E37" s="255" t="s">
        <v>988</v>
      </c>
      <c r="F37" s="293" t="s">
        <v>1963</v>
      </c>
      <c r="G37" s="293" t="s">
        <v>1000</v>
      </c>
      <c r="H37" s="255" t="s">
        <v>1580</v>
      </c>
      <c r="I37" s="228">
        <f>SUMIF('Part 5 - Company data'!$C$15:$C$86,Companies_list,Total_reconciled)</f>
        <v>1456739.6900185351</v>
      </c>
    </row>
    <row r="38" spans="2:9" s="48" customFormat="1" ht="15.75">
      <c r="B38" s="293" t="s">
        <v>2041</v>
      </c>
      <c r="C38" s="293" t="s">
        <v>1987</v>
      </c>
      <c r="D38" s="303" t="s">
        <v>2051</v>
      </c>
      <c r="E38" s="255" t="s">
        <v>988</v>
      </c>
      <c r="F38" s="293" t="s">
        <v>1961</v>
      </c>
      <c r="G38" s="293" t="s">
        <v>1000</v>
      </c>
      <c r="H38" s="255" t="s">
        <v>996</v>
      </c>
      <c r="I38" s="228">
        <f>SUMIF('Part 5 - Company data'!$C$15:$C$86,Companies_list,Total_reconciled)</f>
        <v>1095345.2006737262</v>
      </c>
    </row>
    <row r="39" spans="2:9" s="48" customFormat="1" ht="15.75">
      <c r="B39" s="293" t="s">
        <v>2042</v>
      </c>
      <c r="C39" s="293" t="s">
        <v>1987</v>
      </c>
      <c r="D39" s="303" t="s">
        <v>2052</v>
      </c>
      <c r="E39" s="255" t="s">
        <v>988</v>
      </c>
      <c r="F39" s="293" t="s">
        <v>1962</v>
      </c>
      <c r="G39" s="293" t="s">
        <v>1000</v>
      </c>
      <c r="H39" s="255" t="s">
        <v>996</v>
      </c>
      <c r="I39" s="228">
        <f>SUMIF('Part 5 - Company data'!$C$15:$C$86,Companies_list,Total_reconciled)</f>
        <v>1072948.2865012952</v>
      </c>
    </row>
    <row r="40" spans="2:9" s="48" customFormat="1" ht="15.75">
      <c r="B40" s="293" t="s">
        <v>2043</v>
      </c>
      <c r="C40" s="293" t="s">
        <v>1987</v>
      </c>
      <c r="D40" s="303" t="s">
        <v>2096</v>
      </c>
      <c r="E40" s="255" t="s">
        <v>988</v>
      </c>
      <c r="F40" s="293" t="s">
        <v>1961</v>
      </c>
      <c r="G40" s="293" t="s">
        <v>1000</v>
      </c>
      <c r="H40" s="255" t="s">
        <v>996</v>
      </c>
      <c r="I40" s="228">
        <f>SUMIF('Part 5 - Company data'!$C$15:$C$86,Companies_list,Total_reconciled)</f>
        <v>1882954.62</v>
      </c>
    </row>
    <row r="41" spans="2:9" s="48" customFormat="1" ht="15.75">
      <c r="B41" s="293" t="s">
        <v>2044</v>
      </c>
      <c r="C41" s="293" t="s">
        <v>1987</v>
      </c>
      <c r="D41" s="376" t="s">
        <v>2095</v>
      </c>
      <c r="E41" s="255" t="s">
        <v>988</v>
      </c>
      <c r="F41" s="293" t="s">
        <v>1963</v>
      </c>
      <c r="G41" s="293" t="s">
        <v>1000</v>
      </c>
      <c r="H41" s="255" t="s">
        <v>1580</v>
      </c>
      <c r="I41" s="228">
        <f>SUMIF('Part 5 - Company data'!$C$15:$C$86,Companies_list,Total_reconciled)</f>
        <v>437701.9400599586</v>
      </c>
    </row>
    <row r="42" spans="2:9" s="48" customFormat="1" ht="15.75">
      <c r="B42" s="293" t="s">
        <v>2045</v>
      </c>
      <c r="C42" s="293" t="s">
        <v>1987</v>
      </c>
      <c r="D42" s="376" t="s">
        <v>2097</v>
      </c>
      <c r="E42" s="255" t="s">
        <v>988</v>
      </c>
      <c r="F42" s="293" t="s">
        <v>1960</v>
      </c>
      <c r="G42" s="293" t="s">
        <v>1000</v>
      </c>
      <c r="H42" s="255" t="s">
        <v>1580</v>
      </c>
      <c r="I42" s="228">
        <f>SUMIF('Part 5 - Company data'!$C$15:$C$86,Companies_list,Total_reconciled)</f>
        <v>684597.8030423878</v>
      </c>
    </row>
    <row r="43" spans="2:9" s="48" customFormat="1" ht="15.75">
      <c r="B43" s="293" t="s">
        <v>2046</v>
      </c>
      <c r="C43" s="293" t="s">
        <v>1987</v>
      </c>
      <c r="D43" s="303" t="s">
        <v>2053</v>
      </c>
      <c r="E43" s="255" t="s">
        <v>988</v>
      </c>
      <c r="F43" s="293" t="s">
        <v>1961</v>
      </c>
      <c r="G43" s="293" t="s">
        <v>1000</v>
      </c>
      <c r="H43" s="255" t="s">
        <v>996</v>
      </c>
      <c r="I43" s="228">
        <f>SUMIF('Part 5 - Company data'!$C$15:$C$86,Companies_list,Total_reconciled)</f>
        <v>617637.18</v>
      </c>
    </row>
    <row r="44" spans="2:9" s="48" customFormat="1" ht="15.75">
      <c r="B44" s="293" t="s">
        <v>2047</v>
      </c>
      <c r="C44" s="293" t="s">
        <v>1987</v>
      </c>
      <c r="D44" s="303" t="s">
        <v>2054</v>
      </c>
      <c r="E44" s="255" t="s">
        <v>988</v>
      </c>
      <c r="F44" s="293" t="s">
        <v>1961</v>
      </c>
      <c r="G44" s="293" t="s">
        <v>1000</v>
      </c>
      <c r="H44" s="255" t="s">
        <v>1580</v>
      </c>
      <c r="I44" s="228">
        <f>SUMIF('Part 5 - Company data'!$C$15:$C$86,Companies_list,Total_reconciled)</f>
        <v>749782.8409698345</v>
      </c>
    </row>
    <row r="45" spans="2:9" s="48" customFormat="1" ht="15.75">
      <c r="B45" s="293" t="s">
        <v>2048</v>
      </c>
      <c r="C45" s="293" t="s">
        <v>1987</v>
      </c>
      <c r="D45" s="303" t="s">
        <v>2055</v>
      </c>
      <c r="E45" s="255" t="s">
        <v>988</v>
      </c>
      <c r="F45" s="293" t="s">
        <v>1962</v>
      </c>
      <c r="G45" s="293" t="s">
        <v>1000</v>
      </c>
      <c r="H45" s="255" t="s">
        <v>1580</v>
      </c>
      <c r="I45" s="228">
        <f>SUMIF('Part 5 - Company data'!$C$15:$C$86,Companies_list,Total_reconciled)</f>
        <v>534744.2704372159</v>
      </c>
    </row>
    <row r="46" spans="2:9" s="48" customFormat="1" ht="15.75">
      <c r="B46" s="293" t="s">
        <v>2071</v>
      </c>
      <c r="C46" s="293" t="s">
        <v>1987</v>
      </c>
      <c r="D46" s="303"/>
      <c r="E46" s="48" t="s">
        <v>988</v>
      </c>
      <c r="G46" s="293" t="s">
        <v>1000</v>
      </c>
      <c r="H46" s="255" t="s">
        <v>1580</v>
      </c>
      <c r="I46" s="173">
        <f>SUMIF('Part 5 - Company data'!$C$15:$C$86,Companies_list,Total_reconciled)</f>
        <v>5221774.759780648</v>
      </c>
    </row>
    <row r="47" spans="3:8" s="48" customFormat="1" ht="15.75">
      <c r="C47" s="25"/>
      <c r="F47" s="173"/>
      <c r="G47" s="173"/>
      <c r="H47" s="174"/>
    </row>
    <row r="48" spans="2:10" s="48" customFormat="1" ht="19.5">
      <c r="B48" s="340" t="s">
        <v>1620</v>
      </c>
      <c r="C48" s="340"/>
      <c r="D48" s="340"/>
      <c r="E48" s="340"/>
      <c r="F48" s="340"/>
      <c r="G48" s="340"/>
      <c r="H48" s="340"/>
      <c r="I48" s="340"/>
      <c r="J48" s="340"/>
    </row>
    <row r="49" spans="2:10" s="48" customFormat="1" ht="15.75">
      <c r="B49" s="168" t="s">
        <v>1621</v>
      </c>
      <c r="C49" s="49" t="s">
        <v>1622</v>
      </c>
      <c r="D49" s="49" t="s">
        <v>1657</v>
      </c>
      <c r="E49" s="49" t="s">
        <v>1753</v>
      </c>
      <c r="F49" s="25" t="s">
        <v>1497</v>
      </c>
      <c r="G49" s="25" t="s">
        <v>1623</v>
      </c>
      <c r="H49" s="25" t="s">
        <v>1674</v>
      </c>
      <c r="I49" s="25" t="s">
        <v>1624</v>
      </c>
      <c r="J49" s="25" t="s">
        <v>1006</v>
      </c>
    </row>
    <row r="50" spans="2:10" s="48" customFormat="1" ht="15.75">
      <c r="B50" s="293" t="s">
        <v>2056</v>
      </c>
      <c r="C50" s="293" t="s">
        <v>2056</v>
      </c>
      <c r="D50" s="49" t="s">
        <v>2035</v>
      </c>
      <c r="E50" s="49" t="s">
        <v>1959</v>
      </c>
      <c r="F50" s="49" t="s">
        <v>1499</v>
      </c>
      <c r="G50" s="48">
        <v>132805</v>
      </c>
      <c r="H50" s="48" t="s">
        <v>1426</v>
      </c>
      <c r="I50" s="173">
        <v>150420567</v>
      </c>
      <c r="J50" s="48" t="s">
        <v>1199</v>
      </c>
    </row>
    <row r="51" spans="2:10" s="48" customFormat="1" ht="15.75">
      <c r="B51" s="293" t="s">
        <v>2056</v>
      </c>
      <c r="C51" s="293" t="s">
        <v>2056</v>
      </c>
      <c r="D51" s="255" t="s">
        <v>2035</v>
      </c>
      <c r="E51" s="255" t="s">
        <v>1973</v>
      </c>
      <c r="F51" s="255" t="s">
        <v>1499</v>
      </c>
      <c r="G51" s="302">
        <v>61326</v>
      </c>
      <c r="H51" s="302" t="s">
        <v>1426</v>
      </c>
      <c r="I51" s="311">
        <v>11336701</v>
      </c>
      <c r="J51" s="302" t="s">
        <v>1199</v>
      </c>
    </row>
    <row r="52" spans="2:10" s="48" customFormat="1" ht="15.75">
      <c r="B52" s="293" t="s">
        <v>2056</v>
      </c>
      <c r="C52" s="293" t="s">
        <v>2056</v>
      </c>
      <c r="D52" s="255" t="s">
        <v>2035</v>
      </c>
      <c r="E52" s="255" t="s">
        <v>1966</v>
      </c>
      <c r="F52" s="255" t="s">
        <v>1499</v>
      </c>
      <c r="G52" s="302">
        <v>2466</v>
      </c>
      <c r="H52" s="302" t="s">
        <v>1426</v>
      </c>
      <c r="I52" s="311">
        <v>1823699</v>
      </c>
      <c r="J52" s="302" t="s">
        <v>1199</v>
      </c>
    </row>
    <row r="53" spans="2:10" s="48" customFormat="1" ht="15.75">
      <c r="B53" s="300" t="s">
        <v>2057</v>
      </c>
      <c r="C53" s="300" t="s">
        <v>2057</v>
      </c>
      <c r="D53" s="301" t="s">
        <v>2036</v>
      </c>
      <c r="E53" s="302" t="s">
        <v>1768</v>
      </c>
      <c r="F53" s="301" t="s">
        <v>1499</v>
      </c>
      <c r="G53" s="302">
        <v>604205</v>
      </c>
      <c r="H53" s="302" t="s">
        <v>1754</v>
      </c>
      <c r="I53" s="311">
        <v>98472657</v>
      </c>
      <c r="J53" s="302" t="s">
        <v>1199</v>
      </c>
    </row>
    <row r="54" spans="2:10" s="48" customFormat="1" ht="15.75">
      <c r="B54" s="300" t="s">
        <v>2058</v>
      </c>
      <c r="C54" s="300" t="s">
        <v>2058</v>
      </c>
      <c r="D54" s="301" t="s">
        <v>2063</v>
      </c>
      <c r="E54" s="302" t="s">
        <v>1960</v>
      </c>
      <c r="F54" s="301" t="s">
        <v>1499</v>
      </c>
      <c r="G54" s="302">
        <v>2017606</v>
      </c>
      <c r="H54" s="302" t="s">
        <v>1426</v>
      </c>
      <c r="I54" s="311">
        <v>72147235</v>
      </c>
      <c r="J54" s="302" t="s">
        <v>1199</v>
      </c>
    </row>
    <row r="55" spans="2:10" s="48" customFormat="1" ht="15.75">
      <c r="B55" s="300" t="s">
        <v>2059</v>
      </c>
      <c r="C55" s="300" t="s">
        <v>2059</v>
      </c>
      <c r="D55" s="301" t="s">
        <v>2064</v>
      </c>
      <c r="E55" s="302" t="s">
        <v>1776</v>
      </c>
      <c r="F55" s="301" t="s">
        <v>1577</v>
      </c>
      <c r="G55" s="302"/>
      <c r="H55" s="302"/>
      <c r="I55" s="311"/>
      <c r="J55" s="302"/>
    </row>
    <row r="56" spans="2:10" s="48" customFormat="1" ht="15.75">
      <c r="B56" s="300" t="s">
        <v>2060</v>
      </c>
      <c r="C56" s="300" t="s">
        <v>2060</v>
      </c>
      <c r="D56" s="301" t="s">
        <v>2042</v>
      </c>
      <c r="E56" s="302" t="s">
        <v>1772</v>
      </c>
      <c r="F56" s="301" t="s">
        <v>1499</v>
      </c>
      <c r="G56" s="302">
        <v>264900</v>
      </c>
      <c r="H56" s="302" t="s">
        <v>2006</v>
      </c>
      <c r="I56" s="311">
        <v>8360204</v>
      </c>
      <c r="J56" s="302" t="s">
        <v>1199</v>
      </c>
    </row>
    <row r="57" spans="2:10" s="48" customFormat="1" ht="15.75">
      <c r="B57" s="300" t="s">
        <v>2061</v>
      </c>
      <c r="C57" s="300" t="s">
        <v>2061</v>
      </c>
      <c r="D57" s="301" t="s">
        <v>2038</v>
      </c>
      <c r="E57" s="302" t="s">
        <v>1776</v>
      </c>
      <c r="F57" s="301" t="s">
        <v>1499</v>
      </c>
      <c r="G57" s="302">
        <v>722305</v>
      </c>
      <c r="H57" s="302" t="s">
        <v>1426</v>
      </c>
      <c r="I57" s="311">
        <v>56732074</v>
      </c>
      <c r="J57" s="302" t="s">
        <v>1199</v>
      </c>
    </row>
    <row r="58" spans="2:10" s="48" customFormat="1" ht="15.75">
      <c r="B58" s="300" t="s">
        <v>2062</v>
      </c>
      <c r="C58" s="300" t="s">
        <v>2062</v>
      </c>
      <c r="D58" s="301" t="s">
        <v>2065</v>
      </c>
      <c r="E58" s="302" t="s">
        <v>2066</v>
      </c>
      <c r="F58" s="301" t="s">
        <v>1576</v>
      </c>
      <c r="G58" s="302"/>
      <c r="H58" s="302"/>
      <c r="I58" s="302"/>
      <c r="J58" s="302"/>
    </row>
    <row r="59" spans="2:10" ht="15.75">
      <c r="B59" s="36"/>
      <c r="C59" s="36"/>
      <c r="D59" s="36"/>
      <c r="E59" s="36"/>
      <c r="F59" s="27"/>
      <c r="G59" s="27"/>
      <c r="H59" s="27"/>
      <c r="I59" s="27"/>
      <c r="J59" s="27"/>
    </row>
    <row r="60" spans="2:10" s="48" customFormat="1" ht="16.5" thickBot="1">
      <c r="B60" s="335" t="s">
        <v>1843</v>
      </c>
      <c r="C60" s="336"/>
      <c r="D60" s="336"/>
      <c r="E60" s="336"/>
      <c r="F60" s="336"/>
      <c r="G60" s="336"/>
      <c r="H60" s="336"/>
      <c r="I60" s="336"/>
      <c r="J60" s="336"/>
    </row>
    <row r="61" spans="2:10" s="48" customFormat="1" ht="15.75">
      <c r="B61" s="337" t="s">
        <v>1862</v>
      </c>
      <c r="C61" s="338"/>
      <c r="D61" s="338"/>
      <c r="E61" s="338"/>
      <c r="F61" s="338"/>
      <c r="G61" s="338"/>
      <c r="H61" s="338"/>
      <c r="I61" s="338"/>
      <c r="J61" s="338"/>
    </row>
    <row r="62" spans="2:10" ht="16.5" thickBot="1">
      <c r="B62" s="36"/>
      <c r="C62" s="36"/>
      <c r="D62" s="36"/>
      <c r="E62" s="36"/>
      <c r="F62" s="27"/>
      <c r="G62" s="27"/>
      <c r="H62" s="27"/>
      <c r="I62" s="27"/>
      <c r="J62" s="27"/>
    </row>
    <row r="63" spans="2:10" ht="15.75">
      <c r="B63" s="328" t="s">
        <v>1842</v>
      </c>
      <c r="C63" s="328"/>
      <c r="D63" s="328"/>
      <c r="E63" s="328"/>
      <c r="F63" s="328"/>
      <c r="G63" s="328"/>
      <c r="H63" s="328"/>
      <c r="I63" s="328"/>
      <c r="J63" s="328"/>
    </row>
    <row r="64" spans="2:10" ht="16.5" customHeight="1">
      <c r="B64" s="312" t="s">
        <v>1863</v>
      </c>
      <c r="C64" s="312"/>
      <c r="D64" s="312"/>
      <c r="E64" s="312"/>
      <c r="F64" s="312"/>
      <c r="G64" s="312"/>
      <c r="H64" s="312"/>
      <c r="I64" s="312"/>
      <c r="J64" s="312"/>
    </row>
    <row r="65" spans="2:10" ht="15.75">
      <c r="B65" s="330" t="s">
        <v>1864</v>
      </c>
      <c r="C65" s="330"/>
      <c r="D65" s="330"/>
      <c r="E65" s="330"/>
      <c r="F65" s="330"/>
      <c r="G65" s="330"/>
      <c r="H65" s="330"/>
      <c r="I65" s="330"/>
      <c r="J65" s="330"/>
    </row>
    <row r="66" spans="2:10" ht="15.75">
      <c r="B66" s="341"/>
      <c r="C66" s="341"/>
      <c r="D66" s="341"/>
      <c r="E66" s="341"/>
      <c r="F66" s="341"/>
      <c r="G66" s="341"/>
      <c r="H66" s="341"/>
      <c r="I66" s="341"/>
      <c r="J66" s="341"/>
    </row>
    <row r="67" ht="15.75"/>
    <row r="68" ht="15.75"/>
    <row r="69" ht="15.75"/>
    <row r="70" ht="15.75"/>
    <row r="71" spans="2:5" s="48" customFormat="1" ht="15.75">
      <c r="B71" s="25"/>
      <c r="C71" s="25"/>
      <c r="D71" s="25"/>
      <c r="E71" s="25"/>
    </row>
    <row r="72" ht="15.75"/>
    <row r="73" ht="15.75"/>
    <row r="74" ht="15.75"/>
    <row r="75" ht="15.75"/>
    <row r="76" ht="15.75"/>
    <row r="77" ht="15.75"/>
    <row r="78" ht="15.75"/>
    <row r="79" ht="15" customHeight="1"/>
    <row r="80" ht="15" customHeight="1"/>
    <row r="81" ht="15.75"/>
    <row r="82" ht="15.75"/>
    <row r="83" ht="18.75" customHeight="1"/>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sheetData>
  <sheetProtection/>
  <mergeCells count="20">
    <mergeCell ref="B66:J66"/>
    <mergeCell ref="B7:J7"/>
    <mergeCell ref="B8:J8"/>
    <mergeCell ref="B10:J10"/>
    <mergeCell ref="B11:J11"/>
    <mergeCell ref="B65:J65"/>
    <mergeCell ref="B27:J27"/>
    <mergeCell ref="B28:D28"/>
    <mergeCell ref="B63:J63"/>
    <mergeCell ref="B64:J64"/>
    <mergeCell ref="B12:J12"/>
    <mergeCell ref="B48:J48"/>
    <mergeCell ref="B60:J60"/>
    <mergeCell ref="B61:J61"/>
    <mergeCell ref="B13:J13"/>
    <mergeCell ref="B2:J2"/>
    <mergeCell ref="B3:J3"/>
    <mergeCell ref="B4:J4"/>
    <mergeCell ref="B5:J5"/>
    <mergeCell ref="B6:J6"/>
  </mergeCells>
  <dataValidations count="23">
    <dataValidation type="list" allowBlank="1" showInputMessage="1" showErrorMessage="1" promptTitle="Please select Sector" prompt="Please select the relevant sector of the company from the list" sqref="E32:E46">
      <formula1>Sector_list</formula1>
    </dataValidation>
    <dataValidation allowBlank="1" showInputMessage="1" showErrorMessage="1" promptTitle="Company name" prompt="Input company name here.&#10;&#10;Please refrain from using acronyms, and input complete name." sqref="B32:B46"/>
    <dataValidation allowBlank="1" showInputMessage="1" showErrorMessage="1" promptTitle="Identification #" prompt="Please input unique identification number, such as TIN, organisational number or similar" sqref="D32:D36 D38:D40 D43:D46"/>
    <dataValidation allowBlank="1" showInputMessage="1" showErrorMessage="1" promptTitle="Please insert commodities" prompt="Please insert the relevant commodities of the company here, separated by commas." sqref="F32:F37 F39:F46"/>
    <dataValidation allowBlank="1" showInputMessage="1" showErrorMessage="1" promptTitle="Project name" prompt="Input project name here.&#10;&#10;Please refrain from using acronyms, and input complete name." sqref="B50:C58"/>
    <dataValidation allowBlank="1" showInputMessage="1" showErrorMessage="1" promptTitle="Name of identifier" prompt="Please input name of identifier, such as &quot;Taxpayer Identification Number&quot; or similar." sqref="B29"/>
    <dataValidation allowBlank="1" showInputMessage="1" showErrorMessage="1" promptTitle="Name of register" prompt="Please input name of register or agency" sqref="C29"/>
    <dataValidation allowBlank="1" showInputMessage="1" showErrorMessage="1" promptTitle="Registry URL" prompt="Please insert direct URL to the registry or agency" sqref="D29"/>
    <dataValidation allowBlank="1" showInputMessage="1" showErrorMessage="1" promptTitle="Affiliated Companies" prompt="Please insert the relevant companies affiliated to the project here, separated by commas." sqref="D50:D58"/>
    <dataValidation type="textLength" allowBlank="1" showInputMessage="1" showErrorMessage="1" errorTitle="Please do not edit these cells" error="Please do not edit these cells" sqref="B29 C28:D28">
      <formula1>10000</formula1>
      <formula2>50000</formula2>
    </dataValidation>
    <dataValidation errorStyle="warning" allowBlank="1" showInputMessage="1" showErrorMessage="1" errorTitle="URL " error="Please input a link in these cells" sqref="H32:H46"/>
    <dataValidation type="list" allowBlank="1" showInputMessage="1" showErrorMessage="1" promptTitle="Please specify measuring unit" prompt="Select between Barrels, Sm3, Tonnes, ounces (oz), or carats from the drop-down menu" errorTitle="Invalid unit used" error="Select between Barrels, Sm3, Tonnes, ounces (oz), or carats.&#10;&#10;If original information is in other units, please convert the number into standard units, and include original info in comment section." sqref="H50:H55 H57:H58">
      <formula1>"&lt;Select unit&gt;,Sm3,Sm3 o.e.,Barrels,Tonnes,oz,carats,Scf"</formula1>
    </dataValidation>
    <dataValidation type="list" allowBlank="1" showInputMessage="1" showErrorMessage="1" sqref="F50:F58">
      <formula1>Project_phases_list</formula1>
    </dataValidation>
    <dataValidation type="list" allowBlank="1" showInputMessage="1" showErrorMessage="1" promptTitle="Please insert commodity" prompt="Please insert the relevant commodities of the project here, one commodity for each row. If one project generates more than one commodity, please use several rows." sqref="E53 E55:E57">
      <formula1>Commodity_names</formula1>
    </dataValidation>
    <dataValidation type="textLength" allowBlank="1" showInputMessage="1" showErrorMessage="1" sqref="A1:K13 A26:L28 E29:K30 A30:D30 A29 B47:J48 K48 A49:K49 A14:E14 F14:K25 A31:K31 A32:A48 J32:K47 A50:A58 K50:K66 C59:J62 A59:B66">
      <formula1>9999999</formula1>
      <formula2>99999999</formula2>
    </dataValidation>
    <dataValidation type="whole" allowBlank="1" showInputMessage="1" showErrorMessage="1" promptTitle="Do not edit - based on part 5" prompt=" " errorTitle="Do not edit - based on part 5" error="These cells will be filled automatically" sqref="I32:I46">
      <formula1>1</formula1>
      <formula2>2</formula2>
    </dataValidation>
    <dataValidation type="decimal" allowBlank="1" showInputMessage="1" showErrorMessage="1" promptTitle="Production volume" prompt="Please input the production volume of the project here." errorTitle="Please only input numbers" error="Only numbers should be included in these cells" sqref="G50:G58">
      <formula1>0</formula1>
      <formula2>1000000000000000</formula2>
    </dataValidation>
    <dataValidation type="decimal" allowBlank="1" showInputMessage="1" showErrorMessage="1" promptTitle="Production values" prompt="Please input the production value of the project here." errorTitle="Please only input numbers" error="Only numbers should be included in these cells" sqref="I50:I58">
      <formula1>0</formula1>
      <formula2>1000000000000000</formula2>
    </dataValidation>
    <dataValidation allowBlank="1" showInputMessage="1" showErrorMessage="1" promptTitle="Identification" prompt="Please input identification number for the reporting government entity, if applicable." sqref="D15:D25"/>
    <dataValidation type="list" allowBlank="1" showInputMessage="1" showErrorMessage="1" promptTitle="Government agency type" prompt="Choose type of government agency from the drop-down list.&#10;Please refrain from using custom types if possible." sqref="C15:C25">
      <formula1>Agency_type</formula1>
    </dataValidation>
    <dataValidation allowBlank="1" showInputMessage="1" showErrorMessage="1" promptTitle="Receiving government agency" prompt="Input the name of the government recipient here.&#10;&#10;Please refrain from using acronyms, and input complete name." sqref="B15:B25"/>
    <dataValidation type="textLength" allowBlank="1" showInputMessage="1" showErrorMessage="1" promptTitle="Do not edit - based on Part 4" prompt=" " errorTitle="Do not edit - based on Part 4" error="These cells will be filled automatically" sqref="E15:E25">
      <formula1>999999</formula1>
      <formula2>9999999</formula2>
    </dataValidation>
    <dataValidation type="list" allowBlank="1" showInputMessage="1" showErrorMessage="1" sqref="C32:C46">
      <formula1>"&lt; Company type &gt;,State-owned enterprises &amp; public corporations,Private"</formula1>
    </dataValidation>
  </dataValidations>
  <hyperlinks>
    <hyperlink ref="B8" r:id="rId1" display="If you have any questions, please contact data@eiti.org"/>
    <hyperlink ref="B61:F61" r:id="rId2" display="Give us your feedback or report a conflict in the data! Write to us at  data@eiti.org"/>
    <hyperlink ref="B60:F60" r:id="rId3" display="For the latest version of Summary data templates, see  https://eiti.org/summary-data-template"/>
  </hyperlinks>
  <printOptions/>
  <pageMargins left="0.25" right="0.25" top="0.75" bottom="0.75" header="0.3" footer="0.3"/>
  <pageSetup fitToHeight="0" horizontalDpi="2400" verticalDpi="2400" orientation="landscape" paperSize="8" r:id="rId7"/>
  <ignoredErrors>
    <ignoredError sqref="E15:E16 I35:I45 I32:I34" listDataValidation="1"/>
  </ignoredErrors>
  <tableParts>
    <tablePart r:id="rId4"/>
    <tablePart r:id="rId6"/>
    <tablePart r:id="rId5"/>
  </tableParts>
</worksheet>
</file>

<file path=xl/worksheets/sheet5.xml><?xml version="1.0" encoding="utf-8"?>
<worksheet xmlns="http://schemas.openxmlformats.org/spreadsheetml/2006/main" xmlns:r="http://schemas.openxmlformats.org/officeDocument/2006/relationships">
  <dimension ref="B2:U68"/>
  <sheetViews>
    <sheetView showGridLines="0" zoomScale="80" zoomScaleNormal="80" zoomScalePageLayoutView="0" workbookViewId="0" topLeftCell="A7">
      <selection activeCell="I52" sqref="I52"/>
    </sheetView>
  </sheetViews>
  <sheetFormatPr defaultColWidth="8.7109375" defaultRowHeight="14.25"/>
  <cols>
    <col min="1" max="1" width="2.7109375" style="49" customWidth="1"/>
    <col min="2" max="5" width="0" style="49" hidden="1" customWidth="1"/>
    <col min="6" max="6" width="53.421875" style="49" customWidth="1"/>
    <col min="7" max="7" width="21.57421875" style="49" customWidth="1"/>
    <col min="8" max="8" width="38.00390625" style="49" customWidth="1"/>
    <col min="9" max="9" width="41.421875" style="49" customWidth="1"/>
    <col min="10" max="10" width="29.140625" style="49" customWidth="1"/>
    <col min="11" max="11" width="15.57421875" style="49" bestFit="1" customWidth="1"/>
    <col min="12" max="12" width="2.7109375" style="49" customWidth="1"/>
    <col min="13" max="13" width="19.57421875" style="49" bestFit="1" customWidth="1"/>
    <col min="14" max="14" width="73.421875" style="49" bestFit="1" customWidth="1"/>
    <col min="15" max="15" width="4.00390625" style="49" customWidth="1"/>
    <col min="16" max="16384" width="8.7109375" style="49" customWidth="1"/>
  </cols>
  <sheetData>
    <row r="1" s="25" customFormat="1" ht="15.75" customHeight="1" hidden="1"/>
    <row r="2" spans="6:10" s="25" customFormat="1" ht="15.75" hidden="1">
      <c r="F2" s="27"/>
      <c r="H2" s="27"/>
      <c r="J2" s="27"/>
    </row>
    <row r="3" spans="6:14" s="25" customFormat="1" ht="15.75" hidden="1">
      <c r="F3" s="27"/>
      <c r="H3" s="27"/>
      <c r="J3" s="27"/>
      <c r="N3" s="28" t="s">
        <v>1</v>
      </c>
    </row>
    <row r="4" spans="6:14" s="25" customFormat="1" ht="15.75" hidden="1">
      <c r="F4" s="27"/>
      <c r="H4" s="27"/>
      <c r="J4" s="27"/>
      <c r="N4" s="28">
        <f>Introduction!G4</f>
        <v>44585</v>
      </c>
    </row>
    <row r="5" s="25" customFormat="1" ht="15.75" hidden="1"/>
    <row r="6" s="25" customFormat="1" ht="15.75" hidden="1"/>
    <row r="7" s="25" customFormat="1" ht="15.75"/>
    <row r="8" spans="6:14" s="25" customFormat="1" ht="15.75">
      <c r="F8" s="324" t="s">
        <v>1915</v>
      </c>
      <c r="G8" s="324"/>
      <c r="H8" s="324"/>
      <c r="I8" s="324"/>
      <c r="J8" s="324"/>
      <c r="K8" s="324"/>
      <c r="L8" s="324"/>
      <c r="M8" s="324"/>
      <c r="N8" s="324"/>
    </row>
    <row r="9" spans="6:14" s="25" customFormat="1" ht="24">
      <c r="F9" s="349" t="s">
        <v>1639</v>
      </c>
      <c r="G9" s="349"/>
      <c r="H9" s="349"/>
      <c r="I9" s="349"/>
      <c r="J9" s="349"/>
      <c r="K9" s="349"/>
      <c r="L9" s="349"/>
      <c r="M9" s="349"/>
      <c r="N9" s="349"/>
    </row>
    <row r="10" spans="6:14" s="25" customFormat="1" ht="15.75">
      <c r="F10" s="356" t="s">
        <v>1916</v>
      </c>
      <c r="G10" s="356"/>
      <c r="H10" s="356"/>
      <c r="I10" s="356"/>
      <c r="J10" s="356"/>
      <c r="K10" s="356"/>
      <c r="L10" s="356"/>
      <c r="M10" s="356"/>
      <c r="N10" s="356"/>
    </row>
    <row r="11" spans="6:14" s="25" customFormat="1" ht="15.75">
      <c r="F11" s="357" t="s">
        <v>1917</v>
      </c>
      <c r="G11" s="357"/>
      <c r="H11" s="357"/>
      <c r="I11" s="357"/>
      <c r="J11" s="357"/>
      <c r="K11" s="357"/>
      <c r="L11" s="357"/>
      <c r="M11" s="357"/>
      <c r="N11" s="357"/>
    </row>
    <row r="12" spans="6:14" s="25" customFormat="1" ht="15.75">
      <c r="F12" s="357" t="s">
        <v>1918</v>
      </c>
      <c r="G12" s="357"/>
      <c r="H12" s="357"/>
      <c r="I12" s="357"/>
      <c r="J12" s="357"/>
      <c r="K12" s="357"/>
      <c r="L12" s="357"/>
      <c r="M12" s="357"/>
      <c r="N12" s="357"/>
    </row>
    <row r="13" spans="6:14" s="25" customFormat="1" ht="15.75">
      <c r="F13" s="358" t="s">
        <v>1919</v>
      </c>
      <c r="G13" s="358"/>
      <c r="H13" s="358"/>
      <c r="I13" s="358"/>
      <c r="J13" s="358"/>
      <c r="K13" s="358"/>
      <c r="L13" s="358"/>
      <c r="M13" s="358"/>
      <c r="N13" s="358"/>
    </row>
    <row r="14" spans="6:14" s="25" customFormat="1" ht="15.75">
      <c r="F14" s="359" t="s">
        <v>1653</v>
      </c>
      <c r="G14" s="359"/>
      <c r="H14" s="359"/>
      <c r="I14" s="359"/>
      <c r="J14" s="359"/>
      <c r="K14" s="359"/>
      <c r="L14" s="359"/>
      <c r="M14" s="359"/>
      <c r="N14" s="359"/>
    </row>
    <row r="15" spans="6:14" s="25" customFormat="1" ht="15.75">
      <c r="F15" s="360" t="s">
        <v>1652</v>
      </c>
      <c r="G15" s="360"/>
      <c r="H15" s="360"/>
      <c r="I15" s="360"/>
      <c r="J15" s="360"/>
      <c r="K15" s="360"/>
      <c r="L15" s="360"/>
      <c r="M15" s="360"/>
      <c r="N15" s="360"/>
    </row>
    <row r="16" spans="6:14" s="25" customFormat="1" ht="15.75">
      <c r="F16" s="333" t="s">
        <v>1908</v>
      </c>
      <c r="G16" s="333"/>
      <c r="H16" s="333"/>
      <c r="I16" s="333"/>
      <c r="J16" s="333"/>
      <c r="K16" s="333"/>
      <c r="L16" s="333"/>
      <c r="M16" s="333"/>
      <c r="N16" s="333"/>
    </row>
    <row r="17" s="25" customFormat="1" ht="15.75"/>
    <row r="18" spans="6:14" s="25" customFormat="1" ht="24">
      <c r="F18" s="342" t="s">
        <v>1570</v>
      </c>
      <c r="G18" s="342"/>
      <c r="H18" s="342"/>
      <c r="I18" s="342"/>
      <c r="J18" s="342"/>
      <c r="K18" s="342"/>
      <c r="M18" s="351" t="s">
        <v>1556</v>
      </c>
      <c r="N18" s="351"/>
    </row>
    <row r="19" spans="13:14" s="25" customFormat="1" ht="15" customHeight="1">
      <c r="M19" s="348" t="s">
        <v>1920</v>
      </c>
      <c r="N19" s="348"/>
    </row>
    <row r="20" spans="6:14" ht="15.75">
      <c r="F20" s="352" t="s">
        <v>1922</v>
      </c>
      <c r="G20" s="352"/>
      <c r="H20" s="352"/>
      <c r="I20" s="352"/>
      <c r="J20" s="352"/>
      <c r="K20" s="353"/>
      <c r="M20" s="25"/>
      <c r="N20" s="25"/>
    </row>
    <row r="21" spans="2:14" ht="24">
      <c r="B21" s="183" t="s">
        <v>1483</v>
      </c>
      <c r="C21" s="183" t="s">
        <v>1484</v>
      </c>
      <c r="D21" s="183" t="s">
        <v>1485</v>
      </c>
      <c r="E21" s="183" t="s">
        <v>1486</v>
      </c>
      <c r="F21" s="49" t="s">
        <v>1492</v>
      </c>
      <c r="G21" s="49" t="s">
        <v>1488</v>
      </c>
      <c r="H21" s="49" t="s">
        <v>1431</v>
      </c>
      <c r="I21" s="49" t="s">
        <v>1494</v>
      </c>
      <c r="J21" s="49" t="s">
        <v>1432</v>
      </c>
      <c r="K21" s="25" t="s">
        <v>1006</v>
      </c>
      <c r="M21" s="349" t="s">
        <v>1557</v>
      </c>
      <c r="N21" s="349"/>
    </row>
    <row r="22" spans="2:14" ht="15.75" customHeight="1">
      <c r="B22" s="183" t="str">
        <f>_xlfn.IFERROR(VLOOKUP('Part 4 - Government revenues'!$F22,Lists!$S$3:$Y$30,COLUMNS($F:F)+3,FALSE),"Do not enter data")</f>
        <v>Taxes (11E)</v>
      </c>
      <c r="C22" s="183" t="str">
        <f>_xlfn.IFERROR(VLOOKUP('Part 4 - Government revenues'!$F22,Lists!$S$3:$Y$30,COLUMNS($F:G)+3,FALSE),"Do not enter data")</f>
        <v>Taxes on income, profits and capital gains (111E)</v>
      </c>
      <c r="D22" s="183" t="str">
        <f>_xlfn.IFERROR(VLOOKUP('Part 4 - Government revenues'!$F22,Lists!$S$3:$Y$30,COLUMNS($F:H)+3,FALSE),"Do not enter data")</f>
        <v>Ordinary taxes on income, profits and capital gains (1112E1)</v>
      </c>
      <c r="E22" s="183" t="str">
        <f>_xlfn.IFERROR(VLOOKUP('Part 4 - Government revenues'!$F22,Lists!$S$3:$Y$30,COLUMNS($F:I)+3,FALSE),"Do not enter data")</f>
        <v>Ordinary taxes on income, profits and capital gains (1112E1)</v>
      </c>
      <c r="F22" s="49" t="s">
        <v>1516</v>
      </c>
      <c r="G22" s="25" t="s">
        <v>988</v>
      </c>
      <c r="H22" s="227" t="s">
        <v>1949</v>
      </c>
      <c r="I22" s="49" t="s">
        <v>1943</v>
      </c>
      <c r="J22" s="228">
        <v>9041624</v>
      </c>
      <c r="K22" s="49" t="s">
        <v>1199</v>
      </c>
      <c r="M22" s="350" t="s">
        <v>1673</v>
      </c>
      <c r="N22" s="350"/>
    </row>
    <row r="23" spans="2:14" ht="15.75" customHeight="1">
      <c r="B23" s="183" t="str">
        <f>_xlfn.IFERROR(VLOOKUP('Part 4 - Government revenues'!$F23,Lists!$S$3:$Y$30,COLUMNS($F:F)+3,FALSE),"Do not enter data")</f>
        <v>Taxes (11E)</v>
      </c>
      <c r="C23" s="183" t="str">
        <f>_xlfn.IFERROR(VLOOKUP('Part 4 - Government revenues'!$F23,Lists!$S$3:$Y$30,COLUMNS($F:G)+3,FALSE),"Do not enter data")</f>
        <v>Taxes on goods and services (114E)</v>
      </c>
      <c r="D23" s="183" t="str">
        <f>_xlfn.IFERROR(VLOOKUP('Part 4 - Government revenues'!$F23,Lists!$S$3:$Y$30,COLUMNS($F:H)+3,FALSE),"Do not enter data")</f>
        <v>Taxes on use of goods/permission to use goods or perform activities (1145E)</v>
      </c>
      <c r="E23" s="183" t="str">
        <f>_xlfn.IFERROR(VLOOKUP('Part 4 - Government revenues'!$F23,Lists!$S$3:$Y$30,COLUMNS($F:I)+3,FALSE),"Do not enter data")</f>
        <v>Licence fees (114521E)</v>
      </c>
      <c r="F23" s="49" t="s">
        <v>1525</v>
      </c>
      <c r="G23" s="25" t="s">
        <v>988</v>
      </c>
      <c r="H23" s="227" t="s">
        <v>1950</v>
      </c>
      <c r="I23" s="49" t="s">
        <v>1943</v>
      </c>
      <c r="J23" s="228">
        <v>10348511</v>
      </c>
      <c r="K23" s="49" t="s">
        <v>1199</v>
      </c>
      <c r="M23" s="350"/>
      <c r="N23" s="350"/>
    </row>
    <row r="24" spans="2:14" ht="15.75">
      <c r="B24" s="183" t="str">
        <f>_xlfn.IFERROR(VLOOKUP('Part 4 - Government revenues'!$F24,Lists!$S$3:$Y$30,COLUMNS($F:F)+3,FALSE),"Do not enter data")</f>
        <v>Taxes (11E)</v>
      </c>
      <c r="C24" s="183" t="str">
        <f>_xlfn.IFERROR(VLOOKUP('Part 4 - Government revenues'!$F24,Lists!$S$3:$Y$30,COLUMNS($F:G)+3,FALSE),"Do not enter data")</f>
        <v>Taxes on goods and services (114E)</v>
      </c>
      <c r="D24" s="183" t="str">
        <f>_xlfn.IFERROR(VLOOKUP('Part 4 - Government revenues'!$F24,Lists!$S$3:$Y$30,COLUMNS($F:H)+3,FALSE),"Do not enter data")</f>
        <v>Taxes on use of goods/permission to use goods or perform activities (1145E)</v>
      </c>
      <c r="E24" s="183" t="str">
        <f>_xlfn.IFERROR(VLOOKUP('Part 4 - Government revenues'!$F24,Lists!$S$3:$Y$30,COLUMNS($F:I)+3,FALSE),"Do not enter data")</f>
        <v>Licence fees (114521E)</v>
      </c>
      <c r="F24" s="49" t="s">
        <v>1525</v>
      </c>
      <c r="G24" s="25" t="s">
        <v>988</v>
      </c>
      <c r="H24" s="227" t="s">
        <v>2067</v>
      </c>
      <c r="I24" s="49" t="s">
        <v>1943</v>
      </c>
      <c r="J24" s="228">
        <v>977494</v>
      </c>
      <c r="K24" s="49" t="s">
        <v>1199</v>
      </c>
      <c r="M24" s="321" t="s">
        <v>1921</v>
      </c>
      <c r="N24" s="321"/>
    </row>
    <row r="25" spans="2:14" s="227" customFormat="1" ht="15.75">
      <c r="B25" s="186" t="str">
        <f>_xlfn.IFERROR(VLOOKUP('Part 4 - Government revenues'!$F25,Lists!$S$3:$Y$30,COLUMNS($F:F)+3,FALSE),"Do not enter data")</f>
        <v>Taxes (11E)</v>
      </c>
      <c r="C25" s="186" t="str">
        <f>_xlfn.IFERROR(VLOOKUP('Part 4 - Government revenues'!$F25,Lists!$S$3:$Y$30,COLUMNS($F:G)+3,FALSE),"Do not enter data")</f>
        <v>Taxes on goods and services (114E)</v>
      </c>
      <c r="D25" s="186" t="str">
        <f>_xlfn.IFERROR(VLOOKUP('Part 4 - Government revenues'!$F25,Lists!$S$3:$Y$30,COLUMNS($F:H)+3,FALSE),"Do not enter data")</f>
        <v>Taxes on use of goods/permission to use goods or perform activities (1145E)</v>
      </c>
      <c r="E25" s="186" t="str">
        <f>_xlfn.IFERROR(VLOOKUP('Part 4 - Government revenues'!$F25,Lists!$S$3:$Y$30,COLUMNS($F:I)+3,FALSE),"Do not enter data")</f>
        <v>Licence fees (114521E)</v>
      </c>
      <c r="F25" s="255" t="s">
        <v>1525</v>
      </c>
      <c r="G25" s="254" t="s">
        <v>988</v>
      </c>
      <c r="H25" s="255" t="s">
        <v>1951</v>
      </c>
      <c r="I25" s="227" t="s">
        <v>1943</v>
      </c>
      <c r="J25" s="228">
        <v>702842</v>
      </c>
      <c r="K25" s="255" t="s">
        <v>1199</v>
      </c>
      <c r="M25" s="253"/>
      <c r="N25" s="253"/>
    </row>
    <row r="26" spans="2:14" s="227" customFormat="1" ht="15.75">
      <c r="B26" s="186" t="str">
        <f>_xlfn.IFERROR(VLOOKUP('Part 4 - Government revenues'!$F26,Lists!$S$3:$Y$30,COLUMNS($F:F)+3,FALSE),"Do not enter data")</f>
        <v>Taxes (11E)</v>
      </c>
      <c r="C26" s="186" t="str">
        <f>_xlfn.IFERROR(VLOOKUP('Part 4 - Government revenues'!$F26,Lists!$S$3:$Y$30,COLUMNS($F:G)+3,FALSE),"Do not enter data")</f>
        <v>Taxes on goods and services (114E)</v>
      </c>
      <c r="D26" s="186" t="str">
        <f>_xlfn.IFERROR(VLOOKUP('Part 4 - Government revenues'!$F26,Lists!$S$3:$Y$30,COLUMNS($F:H)+3,FALSE),"Do not enter data")</f>
        <v>Taxes on use of goods/permission to use goods or perform activities (1145E)</v>
      </c>
      <c r="E26" s="186" t="str">
        <f>_xlfn.IFERROR(VLOOKUP('Part 4 - Government revenues'!$F26,Lists!$S$3:$Y$30,COLUMNS($F:I)+3,FALSE),"Do not enter data")</f>
        <v>Licence fees (114521E)</v>
      </c>
      <c r="F26" s="255" t="s">
        <v>1525</v>
      </c>
      <c r="G26" s="254" t="s">
        <v>988</v>
      </c>
      <c r="H26" s="255" t="s">
        <v>1974</v>
      </c>
      <c r="I26" s="227" t="s">
        <v>1943</v>
      </c>
      <c r="J26" s="228">
        <v>162582</v>
      </c>
      <c r="K26" s="255" t="s">
        <v>1199</v>
      </c>
      <c r="M26" s="253"/>
      <c r="N26" s="253"/>
    </row>
    <row r="27" spans="2:14" ht="15.75">
      <c r="B27" s="186" t="str">
        <f>_xlfn.IFERROR(VLOOKUP('Part 4 - Government revenues'!$F27,Lists!$S$3:$Y$30,COLUMNS($F:F)+3,FALSE),"Do not enter data")</f>
        <v>Other revenue (14E)</v>
      </c>
      <c r="C27" s="186" t="str">
        <f>_xlfn.IFERROR(VLOOKUP('Part 4 - Government revenues'!$F27,Lists!$S$3:$Y$30,COLUMNS($F:G)+3,FALSE),"Do not enter data")</f>
        <v>Property income (141E)</v>
      </c>
      <c r="D27" s="186" t="str">
        <f>_xlfn.IFERROR(VLOOKUP('Part 4 - Government revenues'!$F27,Lists!$S$3:$Y$30,COLUMNS($F:H)+3,FALSE),"Do not enter data")</f>
        <v>Rent (1415E)</v>
      </c>
      <c r="E27" s="186" t="str">
        <f>_xlfn.IFERROR(VLOOKUP('Part 4 - Government revenues'!$F27,Lists!$S$3:$Y$30,COLUMNS($F:I)+3,FALSE),"Do not enter data")</f>
        <v>Royalties (1415E1)</v>
      </c>
      <c r="F27" s="227" t="s">
        <v>1505</v>
      </c>
      <c r="G27" s="220" t="s">
        <v>988</v>
      </c>
      <c r="H27" s="227" t="s">
        <v>1952</v>
      </c>
      <c r="I27" s="227" t="s">
        <v>1943</v>
      </c>
      <c r="J27" s="228">
        <v>14851394</v>
      </c>
      <c r="K27" s="227" t="s">
        <v>1199</v>
      </c>
      <c r="M27" s="225"/>
      <c r="N27" s="225"/>
    </row>
    <row r="28" spans="2:14" ht="16.5" thickBot="1">
      <c r="B28" s="183" t="str">
        <f>_xlfn.IFERROR(VLOOKUP('Part 4 - Government revenues'!$F28,Lists!$S$3:$Y$30,COLUMNS($F:F)+3,FALSE),"Do not enter data")</f>
        <v>Taxes (11E)</v>
      </c>
      <c r="C28" s="183" t="str">
        <f>_xlfn.IFERROR(VLOOKUP('Part 4 - Government revenues'!$F28,Lists!$S$3:$Y$30,COLUMNS($F:G)+3,FALSE),"Do not enter data")</f>
        <v>Taxes on international trade and transactions (115E)</v>
      </c>
      <c r="D28" s="183" t="str">
        <f>_xlfn.IFERROR(VLOOKUP('Part 4 - Government revenues'!$F28,Lists!$S$3:$Y$30,COLUMNS($F:H)+3,FALSE),"Do not enter data")</f>
        <v>Taxes on exports (1152E)</v>
      </c>
      <c r="E28" s="183" t="str">
        <f>_xlfn.IFERROR(VLOOKUP('Part 4 - Government revenues'!$F28,Lists!$S$3:$Y$30,COLUMNS($F:I)+3,FALSE),"Do not enter data")</f>
        <v>Taxes on exports (1152E)</v>
      </c>
      <c r="F28" s="49" t="s">
        <v>1533</v>
      </c>
      <c r="G28" s="25" t="s">
        <v>988</v>
      </c>
      <c r="H28" s="255" t="s">
        <v>2070</v>
      </c>
      <c r="I28" s="255" t="s">
        <v>1948</v>
      </c>
      <c r="J28" s="228">
        <v>2521415</v>
      </c>
      <c r="K28" s="49" t="s">
        <v>1199</v>
      </c>
      <c r="M28" s="184"/>
      <c r="N28" s="184"/>
    </row>
    <row r="29" spans="2:14" ht="15.75">
      <c r="B29" s="186" t="str">
        <f>_xlfn.IFERROR(VLOOKUP('Part 4 - Government revenues'!$F29,Lists!$S$3:$Y$30,COLUMNS($F:F)+3,FALSE),"Do not enter data")</f>
        <v>Taxes (11E)</v>
      </c>
      <c r="C29" s="186" t="str">
        <f>_xlfn.IFERROR(VLOOKUP('Part 4 - Government revenues'!$F29,Lists!$S$3:$Y$30,COLUMNS($F:G)+3,FALSE),"Do not enter data")</f>
        <v>Taxes on international trade and transactions (115E)</v>
      </c>
      <c r="D29" s="186" t="str">
        <f>_xlfn.IFERROR(VLOOKUP('Part 4 - Government revenues'!$F29,Lists!$S$3:$Y$30,COLUMNS($F:H)+3,FALSE),"Do not enter data")</f>
        <v>Taxes on exports (1152E)</v>
      </c>
      <c r="E29" s="186" t="str">
        <f>_xlfn.IFERROR(VLOOKUP('Part 4 - Government revenues'!$F29,Lists!$S$3:$Y$30,COLUMNS($F:I)+3,FALSE),"Do not enter data")</f>
        <v>Taxes on exports (1152E)</v>
      </c>
      <c r="F29" s="227" t="s">
        <v>1533</v>
      </c>
      <c r="G29" s="220" t="s">
        <v>988</v>
      </c>
      <c r="H29" s="255" t="s">
        <v>2070</v>
      </c>
      <c r="I29" s="255" t="s">
        <v>1943</v>
      </c>
      <c r="J29" s="228">
        <v>889640</v>
      </c>
      <c r="K29" s="227" t="s">
        <v>1199</v>
      </c>
      <c r="M29" s="233"/>
      <c r="N29" s="233"/>
    </row>
    <row r="30" spans="2:21" ht="15.75">
      <c r="B30" s="183" t="str">
        <f>_xlfn.IFERROR(VLOOKUP('Part 4 - Government revenues'!$F30,Lists!$S$3:$Y$30,COLUMNS($F:F)+3,FALSE),"Do not enter data")</f>
        <v>Taxes (11E)</v>
      </c>
      <c r="C30" s="183" t="str">
        <f>_xlfn.IFERROR(VLOOKUP('Part 4 - Government revenues'!$F30,Lists!$S$3:$Y$30,COLUMNS($F:G)+3,FALSE),"Do not enter data")</f>
        <v>Taxes on goods and services (114E)</v>
      </c>
      <c r="D30" s="183" t="str">
        <f>_xlfn.IFERROR(VLOOKUP('Part 4 - Government revenues'!$F30,Lists!$S$3:$Y$30,COLUMNS($F:H)+3,FALSE),"Do not enter data")</f>
        <v>Taxes on use of goods/permission to use goods or perform activities (1145E)</v>
      </c>
      <c r="E30" s="183" t="str">
        <f>_xlfn.IFERROR(VLOOKUP('Part 4 - Government revenues'!$F30,Lists!$S$3:$Y$30,COLUMNS($F:I)+3,FALSE),"Do not enter data")</f>
        <v>Licence fees (114521E)</v>
      </c>
      <c r="F30" s="49" t="s">
        <v>1525</v>
      </c>
      <c r="G30" s="25" t="s">
        <v>988</v>
      </c>
      <c r="H30" s="227" t="s">
        <v>1954</v>
      </c>
      <c r="I30" s="49" t="s">
        <v>1944</v>
      </c>
      <c r="J30" s="228">
        <v>1403500</v>
      </c>
      <c r="K30" s="49" t="s">
        <v>1199</v>
      </c>
      <c r="P30" s="46"/>
      <c r="Q30" s="27"/>
      <c r="R30" s="185"/>
      <c r="S30" s="27"/>
      <c r="T30" s="185"/>
      <c r="U30" s="27"/>
    </row>
    <row r="31" spans="2:21" ht="15.75">
      <c r="B31" s="183" t="str">
        <f>_xlfn.IFERROR(VLOOKUP('Part 4 - Government revenues'!$F31,Lists!$S$3:$Y$30,COLUMNS($F:F)+3,FALSE),"Do not enter data")</f>
        <v>Other revenue (14E)</v>
      </c>
      <c r="C31" s="183" t="str">
        <f>_xlfn.IFERROR(VLOOKUP('Part 4 - Government revenues'!$F31,Lists!$S$3:$Y$30,COLUMNS($F:G)+3,FALSE),"Do not enter data")</f>
        <v>Sales of goods and services (142E)</v>
      </c>
      <c r="D31" s="183" t="str">
        <f>_xlfn.IFERROR(VLOOKUP('Part 4 - Government revenues'!$F31,Lists!$S$3:$Y$30,COLUMNS($F:H)+3,FALSE),"Do not enter data")</f>
        <v>Administrative fees for government services (1422E)</v>
      </c>
      <c r="E31" s="183" t="str">
        <f>_xlfn.IFERROR(VLOOKUP('Part 4 - Government revenues'!$F31,Lists!$S$3:$Y$30,COLUMNS($F:I)+3,FALSE),"Do not enter data")</f>
        <v>Administrative fees for government services (1422E)</v>
      </c>
      <c r="F31" s="49" t="s">
        <v>1508</v>
      </c>
      <c r="G31" s="49" t="s">
        <v>988</v>
      </c>
      <c r="H31" s="227" t="s">
        <v>1955</v>
      </c>
      <c r="I31" s="49" t="s">
        <v>1944</v>
      </c>
      <c r="J31" s="228">
        <v>310466</v>
      </c>
      <c r="K31" s="227" t="s">
        <v>1199</v>
      </c>
      <c r="P31" s="347"/>
      <c r="Q31" s="347"/>
      <c r="R31" s="347"/>
      <c r="S31" s="347"/>
      <c r="T31" s="347"/>
      <c r="U31" s="347"/>
    </row>
    <row r="32" spans="2:11" s="227" customFormat="1" ht="15.75">
      <c r="B32" s="186" t="str">
        <f>_xlfn.IFERROR(VLOOKUP('Part 4 - Government revenues'!$F32,Lists!$S$3:$Y$30,COLUMNS($F:F)+3,FALSE),"Do not enter data")</f>
        <v>Taxes (11E)</v>
      </c>
      <c r="C32" s="186" t="str">
        <f>_xlfn.IFERROR(VLOOKUP('Part 4 - Government revenues'!$F32,Lists!$S$3:$Y$30,COLUMNS($F:G)+3,FALSE),"Do not enter data")</f>
        <v>Taxes on payroll and workforce (112E)</v>
      </c>
      <c r="D32" s="186" t="str">
        <f>_xlfn.IFERROR(VLOOKUP('Part 4 - Government revenues'!$F32,Lists!$S$3:$Y$30,COLUMNS($F:H)+3,FALSE),"Do not enter data")</f>
        <v>Taxes on payroll and workforce (112E)</v>
      </c>
      <c r="E32" s="186" t="str">
        <f>_xlfn.IFERROR(VLOOKUP('Part 4 - Government revenues'!$F32,Lists!$S$3:$Y$30,COLUMNS($F:I)+3,FALSE),"Do not enter data")</f>
        <v>Taxes on payroll and workforce (112E)</v>
      </c>
      <c r="F32" s="255" t="s">
        <v>1471</v>
      </c>
      <c r="G32" s="255" t="s">
        <v>988</v>
      </c>
      <c r="H32" s="255" t="s">
        <v>1964</v>
      </c>
      <c r="I32" s="255" t="s">
        <v>1943</v>
      </c>
      <c r="J32" s="228">
        <v>14582175</v>
      </c>
      <c r="K32" s="255" t="s">
        <v>1199</v>
      </c>
    </row>
    <row r="33" spans="2:11" s="227" customFormat="1" ht="15.75">
      <c r="B33" s="186" t="str">
        <f>_xlfn.IFERROR(VLOOKUP('Part 4 - Government revenues'!$F33,Lists!$S$3:$Y$30,COLUMNS($F:F)+3,FALSE),"Do not enter data")</f>
        <v>Taxes (11E)</v>
      </c>
      <c r="C33" s="186" t="str">
        <f>_xlfn.IFERROR(VLOOKUP('Part 4 - Government revenues'!$F33,Lists!$S$3:$Y$30,COLUMNS($F:G)+3,FALSE),"Do not enter data")</f>
        <v>Taxes on international trade and transactions (115E)</v>
      </c>
      <c r="D33" s="186" t="str">
        <f>_xlfn.IFERROR(VLOOKUP('Part 4 - Government revenues'!$F33,Lists!$S$3:$Y$30,COLUMNS($F:H)+3,FALSE),"Do not enter data")</f>
        <v>Customs and other import duties (1151E)</v>
      </c>
      <c r="E33" s="186" t="str">
        <f>_xlfn.IFERROR(VLOOKUP('Part 4 - Government revenues'!$F33,Lists!$S$3:$Y$30,COLUMNS($F:I)+3,FALSE),"Do not enter data")</f>
        <v>Customs and other import duties (1151E)</v>
      </c>
      <c r="F33" s="255" t="s">
        <v>1531</v>
      </c>
      <c r="G33" s="255" t="s">
        <v>988</v>
      </c>
      <c r="H33" s="255" t="s">
        <v>2068</v>
      </c>
      <c r="I33" s="255" t="s">
        <v>1943</v>
      </c>
      <c r="J33" s="228">
        <v>3709904</v>
      </c>
      <c r="K33" s="255" t="s">
        <v>1199</v>
      </c>
    </row>
    <row r="34" spans="2:11" ht="47.25">
      <c r="B34" s="183" t="str">
        <f>_xlfn.IFERROR(VLOOKUP('Part 4 - Government revenues'!$F34,Lists!$S$3:$Y$30,COLUMNS($F:F)+3,FALSE),"Do not enter data")</f>
        <v>Other revenue (14E)</v>
      </c>
      <c r="C34" s="183" t="str">
        <f>_xlfn.IFERROR(VLOOKUP('Part 4 - Government revenues'!$F34,Lists!$S$3:$Y$30,COLUMNS($F:G)+3,FALSE),"Do not enter data")</f>
        <v>Property income (141E)</v>
      </c>
      <c r="D34" s="183" t="str">
        <f>_xlfn.IFERROR(VLOOKUP('Part 4 - Government revenues'!$F34,Lists!$S$3:$Y$30,COLUMNS($F:H)+3,FALSE),"Do not enter data")</f>
        <v>Rent (1415E)</v>
      </c>
      <c r="E34" s="183" t="str">
        <f>_xlfn.IFERROR(VLOOKUP('Part 4 - Government revenues'!$F34,Lists!$S$3:$Y$30,COLUMNS($F:I)+3,FALSE),"Do not enter data")</f>
        <v>Other rent payments (1415E5)</v>
      </c>
      <c r="F34" s="49" t="s">
        <v>1510</v>
      </c>
      <c r="G34" s="227" t="s">
        <v>988</v>
      </c>
      <c r="H34" s="227" t="s">
        <v>1956</v>
      </c>
      <c r="I34" s="257" t="s">
        <v>1975</v>
      </c>
      <c r="J34" s="228">
        <v>1254746</v>
      </c>
      <c r="K34" s="227" t="s">
        <v>1199</v>
      </c>
    </row>
    <row r="35" ht="16.5" thickBot="1">
      <c r="J35" s="228"/>
    </row>
    <row r="36" spans="9:20" s="255" customFormat="1" ht="17.25" thickBot="1">
      <c r="I36" s="288" t="s">
        <v>1985</v>
      </c>
      <c r="J36" s="309">
        <f>SUMIF('Part 4 - Government revenues'!$K$22:$K$34,"USD",'Part 4 - Government revenues'!$J$22:$J$34)+(_xlfn.IFERROR(SUMIF('Part 4 - Government revenues'!$K$22:$K$34,"&lt;&gt;USD",'Part 4 - Government revenues'!$J$22:$J$34)/'Part 1 - About'!$E$45,0))</f>
        <v>60756293</v>
      </c>
      <c r="T36" s="289"/>
    </row>
    <row r="37" spans="9:10" s="255" customFormat="1" ht="21" customHeight="1" thickBot="1">
      <c r="I37" s="276"/>
      <c r="J37" s="228"/>
    </row>
    <row r="38" spans="9:10" s="255" customFormat="1" ht="17.25" thickBot="1">
      <c r="I38" s="288" t="str">
        <f>"Total in "&amp;'Part 1 - About'!$E$44</f>
        <v>Total in SLL</v>
      </c>
      <c r="J38" s="309">
        <f>IF($E$33="USD",0,SUMIF('Part 4 - Government revenues'!$K$22:$K$34,'Part 1 - About'!$E$44,'Part 4 - Government revenues'!$J$22:$J$34))+(_xlfn.IFERROR(SUMIF('Part 4 - Government revenues'!$K$22:$K$34,"USD",'Part 4 - Government revenues'!$J$22:$J$34)*'Part 1 - About'!$E$45,0))</f>
        <v>590351279756.0299</v>
      </c>
    </row>
    <row r="39" ht="15.75"/>
    <row r="40" ht="15.75"/>
    <row r="41" ht="15.75"/>
    <row r="42" spans="6:11" ht="24">
      <c r="F42" s="178" t="s">
        <v>1560</v>
      </c>
      <c r="G42" s="178"/>
      <c r="H42" s="194"/>
      <c r="I42" s="194"/>
      <c r="J42" s="194"/>
      <c r="K42" s="194"/>
    </row>
    <row r="43" spans="6:11" ht="15.75">
      <c r="F43" s="187" t="s">
        <v>1561</v>
      </c>
      <c r="G43" s="188"/>
      <c r="H43" s="188"/>
      <c r="I43" s="188"/>
      <c r="J43" s="189"/>
      <c r="K43" s="188"/>
    </row>
    <row r="44" spans="6:11" ht="15.75">
      <c r="F44" s="187"/>
      <c r="G44" s="188"/>
      <c r="H44" s="188"/>
      <c r="I44" s="188"/>
      <c r="J44" s="189"/>
      <c r="K44" s="188"/>
    </row>
    <row r="45" spans="6:11" ht="15.75">
      <c r="F45" s="187"/>
      <c r="G45" s="188"/>
      <c r="H45" s="188"/>
      <c r="I45" s="188"/>
      <c r="J45" s="189"/>
      <c r="K45" s="188"/>
    </row>
    <row r="46" spans="6:11" ht="15.75">
      <c r="F46" s="187" t="s">
        <v>1550</v>
      </c>
      <c r="G46" s="188" t="s">
        <v>1926</v>
      </c>
      <c r="H46" s="188"/>
      <c r="I46" s="188"/>
      <c r="J46" s="189"/>
      <c r="K46" s="188"/>
    </row>
    <row r="47" spans="6:11" ht="16.5" thickBot="1">
      <c r="F47" s="187"/>
      <c r="G47" s="188" t="s">
        <v>988</v>
      </c>
      <c r="H47" s="188" t="s">
        <v>2069</v>
      </c>
      <c r="I47" s="190" t="s">
        <v>1943</v>
      </c>
      <c r="J47" s="306">
        <v>3705283</v>
      </c>
      <c r="K47" s="188" t="s">
        <v>1199</v>
      </c>
    </row>
    <row r="48" spans="6:11" ht="16.5" thickBot="1">
      <c r="F48" s="238"/>
      <c r="G48" s="188" t="s">
        <v>988</v>
      </c>
      <c r="H48" s="188" t="s">
        <v>1558</v>
      </c>
      <c r="I48" s="190" t="s">
        <v>1943</v>
      </c>
      <c r="J48" s="287">
        <v>14582175</v>
      </c>
      <c r="K48" s="188" t="s">
        <v>1199</v>
      </c>
    </row>
    <row r="49" spans="6:11" ht="16.5" thickBot="1">
      <c r="F49" s="238"/>
      <c r="G49" s="188" t="s">
        <v>988</v>
      </c>
      <c r="H49" s="239" t="s">
        <v>1965</v>
      </c>
      <c r="I49" s="190" t="s">
        <v>1943</v>
      </c>
      <c r="J49" s="286"/>
      <c r="K49" s="188" t="s">
        <v>1199</v>
      </c>
    </row>
    <row r="50" spans="6:11" ht="16.5" thickBot="1">
      <c r="F50" s="187"/>
      <c r="G50" s="191" t="s">
        <v>1559</v>
      </c>
      <c r="H50" s="191"/>
      <c r="I50" s="191"/>
      <c r="J50" s="192">
        <f>SUM(J47:J49)+J36</f>
        <v>79043751</v>
      </c>
      <c r="K50" s="191" t="s">
        <v>1199</v>
      </c>
    </row>
    <row r="51" spans="6:11" ht="16.5" thickTop="1">
      <c r="F51" s="187" t="s">
        <v>1552</v>
      </c>
      <c r="G51" s="188" t="s">
        <v>1555</v>
      </c>
      <c r="H51" s="188"/>
      <c r="I51" s="188"/>
      <c r="J51" s="189"/>
      <c r="K51" s="188"/>
    </row>
    <row r="52" spans="6:11" ht="15.75">
      <c r="F52" s="187" t="s">
        <v>1553</v>
      </c>
      <c r="G52" s="188" t="s">
        <v>1555</v>
      </c>
      <c r="H52" s="188"/>
      <c r="I52" s="188"/>
      <c r="J52" s="240"/>
      <c r="K52" s="188"/>
    </row>
    <row r="53" spans="6:11" ht="15.75">
      <c r="F53" s="187" t="s">
        <v>1554</v>
      </c>
      <c r="G53" s="188" t="s">
        <v>1555</v>
      </c>
      <c r="H53" s="188"/>
      <c r="I53" s="188"/>
      <c r="J53" s="189"/>
      <c r="K53" s="188"/>
    </row>
    <row r="54" spans="6:11" ht="15.75">
      <c r="F54" s="187"/>
      <c r="G54" s="188"/>
      <c r="H54" s="188"/>
      <c r="I54" s="188"/>
      <c r="J54" s="189"/>
      <c r="K54" s="188"/>
    </row>
    <row r="55" spans="6:11" ht="15.75">
      <c r="F55" s="187"/>
      <c r="G55" s="188"/>
      <c r="H55" s="188"/>
      <c r="I55" s="188"/>
      <c r="J55" s="189"/>
      <c r="K55" s="188"/>
    </row>
    <row r="56" spans="6:11" ht="18.75" customHeight="1">
      <c r="F56" s="187"/>
      <c r="G56" s="188"/>
      <c r="H56" s="188"/>
      <c r="I56" s="188"/>
      <c r="J56" s="189"/>
      <c r="K56" s="188"/>
    </row>
    <row r="57" spans="6:11" ht="15.75" customHeight="1">
      <c r="F57" s="187"/>
      <c r="G57" s="188"/>
      <c r="H57" s="188"/>
      <c r="I57" s="188"/>
      <c r="J57" s="189"/>
      <c r="K57" s="188"/>
    </row>
    <row r="58" spans="6:11" ht="15.75">
      <c r="F58" s="187"/>
      <c r="G58" s="188"/>
      <c r="H58" s="188"/>
      <c r="I58" s="188"/>
      <c r="J58" s="189"/>
      <c r="K58" s="188"/>
    </row>
    <row r="59" spans="6:11" ht="15.75">
      <c r="F59" s="187"/>
      <c r="G59" s="188"/>
      <c r="H59" s="188"/>
      <c r="I59" s="188"/>
      <c r="J59" s="189"/>
      <c r="K59" s="188"/>
    </row>
    <row r="60" spans="6:11" ht="15.75">
      <c r="F60" s="36"/>
      <c r="G60" s="36"/>
      <c r="H60" s="36"/>
      <c r="I60" s="36"/>
      <c r="J60" s="36"/>
      <c r="K60" s="36"/>
    </row>
    <row r="61" spans="6:14" ht="15.75" customHeight="1" thickBot="1">
      <c r="F61" s="354"/>
      <c r="G61" s="354"/>
      <c r="H61" s="354"/>
      <c r="I61" s="354"/>
      <c r="J61" s="354"/>
      <c r="K61" s="354"/>
      <c r="L61" s="354"/>
      <c r="M61" s="354"/>
      <c r="N61" s="354"/>
    </row>
    <row r="62" spans="6:14" ht="15.75">
      <c r="F62" s="355"/>
      <c r="G62" s="355"/>
      <c r="H62" s="355"/>
      <c r="I62" s="355"/>
      <c r="J62" s="355"/>
      <c r="K62" s="355"/>
      <c r="L62" s="355"/>
      <c r="M62" s="355"/>
      <c r="N62" s="355"/>
    </row>
    <row r="63" spans="6:14" ht="16.5" thickBot="1">
      <c r="F63" s="335" t="s">
        <v>1843</v>
      </c>
      <c r="G63" s="336"/>
      <c r="H63" s="336"/>
      <c r="I63" s="336"/>
      <c r="J63" s="336"/>
      <c r="K63" s="336"/>
      <c r="L63" s="336"/>
      <c r="M63" s="336"/>
      <c r="N63" s="336"/>
    </row>
    <row r="64" spans="6:14" ht="15.75">
      <c r="F64" s="337" t="s">
        <v>1862</v>
      </c>
      <c r="G64" s="338"/>
      <c r="H64" s="338"/>
      <c r="I64" s="338"/>
      <c r="J64" s="338"/>
      <c r="K64" s="338"/>
      <c r="L64" s="338"/>
      <c r="M64" s="338"/>
      <c r="N64" s="338"/>
    </row>
    <row r="65" spans="6:14" ht="16.5" thickBot="1">
      <c r="F65" s="332"/>
      <c r="G65" s="332"/>
      <c r="H65" s="332"/>
      <c r="I65" s="332"/>
      <c r="J65" s="332"/>
      <c r="K65" s="332"/>
      <c r="L65" s="332"/>
      <c r="M65" s="332"/>
      <c r="N65" s="332"/>
    </row>
    <row r="66" spans="6:14" ht="15.75">
      <c r="F66" s="330" t="s">
        <v>1842</v>
      </c>
      <c r="G66" s="330"/>
      <c r="H66" s="330"/>
      <c r="I66" s="330"/>
      <c r="J66" s="330"/>
      <c r="K66" s="330"/>
      <c r="L66" s="330"/>
      <c r="M66" s="330"/>
      <c r="N66" s="330"/>
    </row>
    <row r="67" spans="6:14" ht="15.75" customHeight="1">
      <c r="F67" s="312" t="s">
        <v>1863</v>
      </c>
      <c r="G67" s="312"/>
      <c r="H67" s="312"/>
      <c r="I67" s="312"/>
      <c r="J67" s="312"/>
      <c r="K67" s="312"/>
      <c r="L67" s="312"/>
      <c r="M67" s="312"/>
      <c r="N67" s="312"/>
    </row>
    <row r="68" spans="6:14" ht="15.75">
      <c r="F68" s="330" t="s">
        <v>1864</v>
      </c>
      <c r="G68" s="330"/>
      <c r="H68" s="330"/>
      <c r="I68" s="330"/>
      <c r="J68" s="330"/>
      <c r="K68" s="330"/>
      <c r="L68" s="330"/>
      <c r="M68" s="330"/>
      <c r="N68" s="330"/>
    </row>
  </sheetData>
  <sheetProtection insertRows="0"/>
  <protectedRanges>
    <protectedRange sqref="F22:G34 I22:K34" name="Government revenues"/>
    <protectedRange sqref="K36" name="Government revenues_1"/>
  </protectedRanges>
  <mergeCells count="25">
    <mergeCell ref="F68:N68"/>
    <mergeCell ref="F18:K18"/>
    <mergeCell ref="F8:N8"/>
    <mergeCell ref="F9:N9"/>
    <mergeCell ref="F10:N10"/>
    <mergeCell ref="F11:N11"/>
    <mergeCell ref="F12:N12"/>
    <mergeCell ref="F13:N13"/>
    <mergeCell ref="F14:N14"/>
    <mergeCell ref="F15:N15"/>
    <mergeCell ref="F61:N61"/>
    <mergeCell ref="F62:N62"/>
    <mergeCell ref="F63:N63"/>
    <mergeCell ref="F67:N67"/>
    <mergeCell ref="F64:N64"/>
    <mergeCell ref="F65:N65"/>
    <mergeCell ref="F66:N66"/>
    <mergeCell ref="F16:N16"/>
    <mergeCell ref="P31:U31"/>
    <mergeCell ref="M19:N19"/>
    <mergeCell ref="M24:N24"/>
    <mergeCell ref="M21:N21"/>
    <mergeCell ref="M22:N23"/>
    <mergeCell ref="M18:N18"/>
    <mergeCell ref="F20:K20"/>
  </mergeCells>
  <dataValidations count="10">
    <dataValidation type="textLength" allowBlank="1" showInputMessage="1" showErrorMessage="1" errorTitle="Please do not edit these cells" error="Please do not edit these cells" sqref="F42:K43 F21:H21 J21">
      <formula1>10000</formula1>
      <formula2>50000</formula2>
    </dataValidation>
    <dataValidation allowBlank="1" showInputMessage="1" showErrorMessage="1" errorTitle="Please do not edit these cells" error="Please do not edit these cells" sqref="I21"/>
    <dataValidation type="whole" allowBlank="1" showInputMessage="1" showErrorMessage="1" errorTitle="Please do not edit those cells" error="Please do not edit those cells" sqref="F60:K60">
      <formula1>10000</formula1>
      <formula2>50000</formula2>
    </dataValidation>
    <dataValidation type="list" allowBlank="1" showInputMessage="1" showErrorMessage="1" promptTitle="Receiving government agency" prompt="Input the name of the government recipient here.&#10;&#10;Please refrain from using acronyms, and input complete name" sqref="I22">
      <formula1>Government_entities_list</formula1>
    </dataValidation>
    <dataValidation type="textLength" allowBlank="1" showInputMessage="1" showErrorMessage="1" sqref="B7:K20 B61:N68 L42:N60 B35:N35 B39:N41 B36:H38 K36:N38 J37 L7:N34 O7:O60 A7:A68">
      <formula1>9999999</formula1>
      <formula2>99999999</formula2>
    </dataValidation>
    <dataValidation type="decimal" operator="notBetween" allowBlank="1" showInputMessage="1" showErrorMessage="1" promptTitle="Revenue value" prompt="Please input the total figure of the revenue stream as disclosed by government, including not reconciled." errorTitle="Number" error="Please only input numbers in this cell" sqref="J30:J34 J22:J28">
      <formula1>0.1</formula1>
      <formula2>0.2</formula2>
    </dataValidation>
    <dataValidation type="list" allowBlank="1" showInputMessage="1" showErrorMessage="1" sqref="K47:K50">
      <formula1>Currency_code_list</formula1>
    </dataValidation>
    <dataValidation type="whole" allowBlank="1" showInputMessage="1" showErrorMessage="1" sqref="I36:J36 I38:J38">
      <formula1>1</formula1>
      <formula2>2</formula2>
    </dataValidation>
    <dataValidation allowBlank="1" showInputMessage="1" showErrorMessage="1" promptTitle="Name of revenue stream" prompt="Please input the name of the revenue streams here.&#10;&#10;Only include revenue paid on behalf of companies. Do NOT include personal income taxes, PAYE, or other revenues paid on behalf of individuals. These may be included under the Additional information below" sqref="H22:H34"/>
    <dataValidation type="list" allowBlank="1" showInputMessage="1" showErrorMessage="1" sqref="F22:F34">
      <formula1>GFS_list</formula1>
    </dataValidation>
  </dataValidations>
  <hyperlinks>
    <hyperlink ref="M19" r:id="rId1" display="EITI Requirement 5.1"/>
    <hyperlink ref="F20" r:id="rId2" display="EITI Requirement 4.1"/>
    <hyperlink ref="F64:J64" r:id="rId3" display="Give us your feedback or report a conflict in the data! Write to us at  data@eiti.org"/>
    <hyperlink ref="F63:J63" r:id="rId4" display="For the latest version of Summary data templates, see  https://eiti.org/summary-data-template"/>
    <hyperlink ref="M24:N24" r:id="rId5" display="or, https://www.imf.org/external/np/sta/gfsm/"/>
  </hyperlinks>
  <printOptions/>
  <pageMargins left="0.7" right="0.7" top="0.75" bottom="0.75" header="0.3" footer="0.3"/>
  <pageSetup horizontalDpi="600" verticalDpi="600" orientation="portrait" paperSize="9" r:id="rId10"/>
  <colBreaks count="1" manualBreakCount="1">
    <brk id="12" max="65535" man="1"/>
  </colBreaks>
  <drawing r:id="rId9"/>
  <legacyDrawing r:id="rId7"/>
  <tableParts>
    <tablePart r:id="rId8"/>
  </tableParts>
</worksheet>
</file>

<file path=xl/worksheets/sheet6.xml><?xml version="1.0" encoding="utf-8"?>
<worksheet xmlns="http://schemas.openxmlformats.org/spreadsheetml/2006/main" xmlns:r="http://schemas.openxmlformats.org/officeDocument/2006/relationships">
  <dimension ref="B1:AB247"/>
  <sheetViews>
    <sheetView showGridLines="0" zoomScale="80" zoomScaleNormal="80" zoomScalePageLayoutView="0" workbookViewId="0" topLeftCell="A1">
      <selection activeCell="D86" sqref="D86"/>
    </sheetView>
  </sheetViews>
  <sheetFormatPr defaultColWidth="9.140625" defaultRowHeight="14.25"/>
  <cols>
    <col min="1" max="1" width="3.8515625" style="19" customWidth="1"/>
    <col min="2" max="2" width="0.13671875" style="19" customWidth="1"/>
    <col min="3" max="3" width="25.140625" style="19" customWidth="1"/>
    <col min="4" max="4" width="29.00390625" style="19" customWidth="1"/>
    <col min="5" max="5" width="39.00390625" style="19" customWidth="1"/>
    <col min="6" max="6" width="27.140625" style="19" customWidth="1"/>
    <col min="7" max="7" width="28.140625" style="19" customWidth="1"/>
    <col min="8" max="8" width="21.421875" style="19" customWidth="1"/>
    <col min="9" max="9" width="20.7109375" style="19" customWidth="1"/>
    <col min="10" max="10" width="26.140625" style="19" bestFit="1" customWidth="1"/>
    <col min="11" max="11" width="37.28125" style="19" bestFit="1" customWidth="1"/>
    <col min="12" max="12" width="38.57421875" style="19" bestFit="1" customWidth="1"/>
    <col min="13" max="13" width="26.00390625" style="19" bestFit="1" customWidth="1"/>
    <col min="14" max="14" width="16.7109375" style="19" bestFit="1" customWidth="1"/>
    <col min="15" max="27" width="15.8515625" style="24" customWidth="1"/>
    <col min="28" max="16384" width="9.140625" style="19" customWidth="1"/>
  </cols>
  <sheetData>
    <row r="1" spans="3:11" ht="14.25">
      <c r="C1" s="24"/>
      <c r="D1" s="24"/>
      <c r="E1" s="24"/>
      <c r="F1" s="24"/>
      <c r="G1" s="24"/>
      <c r="H1" s="24"/>
      <c r="I1" s="24"/>
      <c r="J1" s="24"/>
      <c r="K1" s="24"/>
    </row>
    <row r="2" spans="3:27" s="49" customFormat="1" ht="15.75">
      <c r="C2" s="324" t="s">
        <v>1909</v>
      </c>
      <c r="D2" s="324"/>
      <c r="E2" s="324"/>
      <c r="F2" s="324"/>
      <c r="G2" s="324"/>
      <c r="H2" s="324"/>
      <c r="I2" s="324"/>
      <c r="J2" s="324"/>
      <c r="K2" s="324"/>
      <c r="L2" s="324"/>
      <c r="M2" s="324"/>
      <c r="N2" s="324"/>
      <c r="O2" s="179"/>
      <c r="P2" s="179"/>
      <c r="Q2" s="179"/>
      <c r="R2" s="179"/>
      <c r="S2" s="179"/>
      <c r="T2" s="179"/>
      <c r="U2" s="179"/>
      <c r="V2" s="179"/>
      <c r="W2" s="179"/>
      <c r="X2" s="179"/>
      <c r="Y2" s="179"/>
      <c r="Z2" s="179"/>
      <c r="AA2" s="179"/>
    </row>
    <row r="3" spans="3:14" ht="21" customHeight="1">
      <c r="C3" s="361" t="s">
        <v>1630</v>
      </c>
      <c r="D3" s="361"/>
      <c r="E3" s="361"/>
      <c r="F3" s="361"/>
      <c r="G3" s="361"/>
      <c r="H3" s="361"/>
      <c r="I3" s="361"/>
      <c r="J3" s="361"/>
      <c r="K3" s="361"/>
      <c r="L3" s="361"/>
      <c r="M3" s="361"/>
      <c r="N3" s="361"/>
    </row>
    <row r="4" spans="3:27" s="49" customFormat="1" ht="15" customHeight="1">
      <c r="C4" s="362" t="s">
        <v>1910</v>
      </c>
      <c r="D4" s="362"/>
      <c r="E4" s="362"/>
      <c r="F4" s="362"/>
      <c r="G4" s="362"/>
      <c r="H4" s="362"/>
      <c r="I4" s="362"/>
      <c r="J4" s="362"/>
      <c r="K4" s="362"/>
      <c r="L4" s="362"/>
      <c r="M4" s="362"/>
      <c r="N4" s="362"/>
      <c r="O4" s="179"/>
      <c r="P4" s="179"/>
      <c r="Q4" s="179"/>
      <c r="R4" s="179"/>
      <c r="S4" s="179"/>
      <c r="T4" s="179"/>
      <c r="U4" s="179"/>
      <c r="V4" s="179"/>
      <c r="W4" s="179"/>
      <c r="X4" s="179"/>
      <c r="Y4" s="179"/>
      <c r="Z4" s="179"/>
      <c r="AA4" s="179"/>
    </row>
    <row r="5" spans="3:27" s="49" customFormat="1" ht="15" customHeight="1">
      <c r="C5" s="362" t="s">
        <v>1911</v>
      </c>
      <c r="D5" s="362"/>
      <c r="E5" s="362"/>
      <c r="F5" s="362"/>
      <c r="G5" s="362"/>
      <c r="H5" s="362"/>
      <c r="I5" s="362"/>
      <c r="J5" s="362"/>
      <c r="K5" s="362"/>
      <c r="L5" s="362"/>
      <c r="M5" s="362"/>
      <c r="N5" s="362"/>
      <c r="O5" s="179"/>
      <c r="P5" s="179"/>
      <c r="Q5" s="179"/>
      <c r="R5" s="179"/>
      <c r="S5" s="179"/>
      <c r="T5" s="179"/>
      <c r="U5" s="179"/>
      <c r="V5" s="179"/>
      <c r="W5" s="179"/>
      <c r="X5" s="179"/>
      <c r="Y5" s="179"/>
      <c r="Z5" s="179"/>
      <c r="AA5" s="179"/>
    </row>
    <row r="6" spans="3:27" s="49" customFormat="1" ht="15" customHeight="1">
      <c r="C6" s="362" t="s">
        <v>1912</v>
      </c>
      <c r="D6" s="362"/>
      <c r="E6" s="362"/>
      <c r="F6" s="362"/>
      <c r="G6" s="362"/>
      <c r="H6" s="362"/>
      <c r="I6" s="362"/>
      <c r="J6" s="362"/>
      <c r="K6" s="362"/>
      <c r="L6" s="362"/>
      <c r="M6" s="362"/>
      <c r="N6" s="362"/>
      <c r="O6" s="179"/>
      <c r="P6" s="179"/>
      <c r="Q6" s="179"/>
      <c r="R6" s="179"/>
      <c r="S6" s="179"/>
      <c r="T6" s="179"/>
      <c r="U6" s="179"/>
      <c r="V6" s="179"/>
      <c r="W6" s="179"/>
      <c r="X6" s="179"/>
      <c r="Y6" s="179"/>
      <c r="Z6" s="179"/>
      <c r="AA6" s="179"/>
    </row>
    <row r="7" spans="3:27" s="49" customFormat="1" ht="15" customHeight="1">
      <c r="C7" s="362" t="s">
        <v>1913</v>
      </c>
      <c r="D7" s="362"/>
      <c r="E7" s="362"/>
      <c r="F7" s="362"/>
      <c r="G7" s="362"/>
      <c r="H7" s="362"/>
      <c r="I7" s="362"/>
      <c r="J7" s="362"/>
      <c r="K7" s="362"/>
      <c r="L7" s="362"/>
      <c r="M7" s="362"/>
      <c r="N7" s="362"/>
      <c r="O7" s="179"/>
      <c r="P7" s="179"/>
      <c r="Q7" s="179"/>
      <c r="R7" s="179"/>
      <c r="S7" s="179"/>
      <c r="T7" s="179"/>
      <c r="U7" s="179"/>
      <c r="V7" s="179"/>
      <c r="W7" s="179"/>
      <c r="X7" s="179"/>
      <c r="Y7" s="179"/>
      <c r="Z7" s="179"/>
      <c r="AA7" s="179"/>
    </row>
    <row r="8" spans="3:27" s="49" customFormat="1" ht="15" customHeight="1">
      <c r="C8" s="362" t="s">
        <v>1914</v>
      </c>
      <c r="D8" s="362"/>
      <c r="E8" s="362"/>
      <c r="F8" s="362"/>
      <c r="G8" s="362"/>
      <c r="H8" s="362"/>
      <c r="I8" s="362"/>
      <c r="J8" s="362"/>
      <c r="K8" s="362"/>
      <c r="L8" s="362"/>
      <c r="M8" s="362"/>
      <c r="N8" s="362"/>
      <c r="O8" s="179"/>
      <c r="P8" s="179"/>
      <c r="Q8" s="179"/>
      <c r="R8" s="179"/>
      <c r="S8" s="179"/>
      <c r="T8" s="179"/>
      <c r="U8" s="179"/>
      <c r="V8" s="179"/>
      <c r="W8" s="179"/>
      <c r="X8" s="179"/>
      <c r="Y8" s="179"/>
      <c r="Z8" s="179"/>
      <c r="AA8" s="179"/>
    </row>
    <row r="9" spans="3:27" s="49" customFormat="1" ht="15.75">
      <c r="C9" s="333" t="s">
        <v>1908</v>
      </c>
      <c r="D9" s="333"/>
      <c r="E9" s="333"/>
      <c r="F9" s="333"/>
      <c r="G9" s="333"/>
      <c r="H9" s="333"/>
      <c r="I9" s="333"/>
      <c r="J9" s="333"/>
      <c r="K9" s="333"/>
      <c r="L9" s="333"/>
      <c r="M9" s="333"/>
      <c r="N9" s="333"/>
      <c r="O9" s="179"/>
      <c r="P9" s="179"/>
      <c r="Q9" s="179"/>
      <c r="R9" s="179"/>
      <c r="S9" s="179"/>
      <c r="T9" s="179"/>
      <c r="U9" s="179"/>
      <c r="V9" s="179"/>
      <c r="W9" s="179"/>
      <c r="X9" s="179"/>
      <c r="Y9" s="179"/>
      <c r="Z9" s="179"/>
      <c r="AA9" s="179"/>
    </row>
    <row r="10" spans="3:14" ht="14.25">
      <c r="C10" s="363"/>
      <c r="D10" s="363"/>
      <c r="E10" s="363"/>
      <c r="F10" s="363"/>
      <c r="G10" s="363"/>
      <c r="H10" s="363"/>
      <c r="I10" s="363"/>
      <c r="J10" s="363"/>
      <c r="K10" s="363"/>
      <c r="L10" s="363"/>
      <c r="M10" s="363"/>
      <c r="N10" s="363"/>
    </row>
    <row r="11" spans="3:14" ht="24">
      <c r="C11" s="342" t="s">
        <v>1654</v>
      </c>
      <c r="D11" s="342"/>
      <c r="E11" s="342"/>
      <c r="F11" s="342"/>
      <c r="G11" s="342"/>
      <c r="H11" s="342"/>
      <c r="I11" s="342"/>
      <c r="J11" s="342"/>
      <c r="K11" s="342"/>
      <c r="L11" s="342"/>
      <c r="M11" s="342"/>
      <c r="N11" s="342"/>
    </row>
    <row r="12" spans="15:27" s="49" customFormat="1" ht="14.25" customHeight="1">
      <c r="O12" s="179"/>
      <c r="P12" s="179"/>
      <c r="Q12" s="179"/>
      <c r="R12" s="179"/>
      <c r="S12" s="179"/>
      <c r="T12" s="179"/>
      <c r="U12" s="179"/>
      <c r="V12" s="179"/>
      <c r="W12" s="179"/>
      <c r="X12" s="179"/>
      <c r="Y12" s="179"/>
      <c r="Z12" s="179"/>
      <c r="AA12" s="179"/>
    </row>
    <row r="13" spans="2:27" s="49" customFormat="1" ht="15.75" customHeight="1">
      <c r="B13" s="352" t="s">
        <v>1923</v>
      </c>
      <c r="C13" s="352"/>
      <c r="D13" s="352"/>
      <c r="E13" s="352"/>
      <c r="F13" s="352"/>
      <c r="G13" s="352"/>
      <c r="H13" s="352"/>
      <c r="I13" s="352"/>
      <c r="J13" s="352"/>
      <c r="K13" s="352"/>
      <c r="L13" s="352"/>
      <c r="M13" s="352"/>
      <c r="N13" s="352"/>
      <c r="O13" s="179"/>
      <c r="P13" s="179"/>
      <c r="Q13" s="179"/>
      <c r="R13" s="179"/>
      <c r="S13" s="179"/>
      <c r="T13" s="179"/>
      <c r="U13" s="179"/>
      <c r="V13" s="179"/>
      <c r="W13" s="179"/>
      <c r="X13" s="179"/>
      <c r="Y13" s="179"/>
      <c r="Z13" s="179"/>
      <c r="AA13" s="179"/>
    </row>
    <row r="14" spans="2:28" s="49" customFormat="1" ht="15.75">
      <c r="B14" s="49" t="s">
        <v>1488</v>
      </c>
      <c r="C14" s="49" t="s">
        <v>1571</v>
      </c>
      <c r="D14" s="49" t="s">
        <v>1494</v>
      </c>
      <c r="E14" s="49" t="s">
        <v>1431</v>
      </c>
      <c r="F14" s="49" t="s">
        <v>1495</v>
      </c>
      <c r="G14" s="49" t="s">
        <v>1496</v>
      </c>
      <c r="H14" s="49" t="s">
        <v>1493</v>
      </c>
      <c r="I14" s="49" t="s">
        <v>1572</v>
      </c>
      <c r="J14" s="49" t="s">
        <v>1432</v>
      </c>
      <c r="K14" s="49" t="s">
        <v>1752</v>
      </c>
      <c r="L14" s="49" t="s">
        <v>1750</v>
      </c>
      <c r="M14" s="49" t="s">
        <v>1751</v>
      </c>
      <c r="N14" s="49" t="s">
        <v>1498</v>
      </c>
      <c r="O14" s="179"/>
      <c r="P14" s="179"/>
      <c r="Q14" s="179"/>
      <c r="R14" s="179"/>
      <c r="S14" s="179"/>
      <c r="T14" s="179"/>
      <c r="U14" s="179"/>
      <c r="V14" s="179"/>
      <c r="W14" s="179"/>
      <c r="X14" s="179"/>
      <c r="Y14" s="179"/>
      <c r="Z14" s="179"/>
      <c r="AA14" s="179"/>
      <c r="AB14" s="179"/>
    </row>
    <row r="15" spans="2:28" s="49" customFormat="1" ht="15.75">
      <c r="B15" s="304">
        <f>VLOOKUP(C15,'Part 3 - Reporting entities'!$B$32:$I$46,3,FALSE)</f>
        <v>1000005453</v>
      </c>
      <c r="C15" s="307" t="s">
        <v>2035</v>
      </c>
      <c r="D15" s="49" t="s">
        <v>1943</v>
      </c>
      <c r="E15" s="307" t="s">
        <v>1949</v>
      </c>
      <c r="F15" s="308" t="s">
        <v>996</v>
      </c>
      <c r="G15" s="303" t="s">
        <v>996</v>
      </c>
      <c r="H15" s="49" t="s">
        <v>2056</v>
      </c>
      <c r="I15" s="49" t="s">
        <v>1199</v>
      </c>
      <c r="J15" s="228">
        <v>7598260.34</v>
      </c>
      <c r="K15" s="303" t="s">
        <v>999</v>
      </c>
      <c r="O15" s="179"/>
      <c r="P15" s="179"/>
      <c r="Q15" s="179"/>
      <c r="R15" s="179"/>
      <c r="S15" s="179"/>
      <c r="T15" s="179"/>
      <c r="U15" s="179"/>
      <c r="V15" s="179"/>
      <c r="W15" s="179"/>
      <c r="X15" s="179"/>
      <c r="Y15" s="179"/>
      <c r="Z15" s="179"/>
      <c r="AA15" s="179"/>
      <c r="AB15" s="179"/>
    </row>
    <row r="16" spans="2:28" s="49" customFormat="1" ht="15.75">
      <c r="B16" s="304">
        <f>VLOOKUP(C16,'Part 3 - Reporting entities'!$B$32:$I$46,3,FALSE)</f>
        <v>1000005453</v>
      </c>
      <c r="C16" s="307" t="s">
        <v>2035</v>
      </c>
      <c r="D16" s="49" t="s">
        <v>1944</v>
      </c>
      <c r="E16" s="307" t="s">
        <v>1954</v>
      </c>
      <c r="F16" s="308" t="s">
        <v>996</v>
      </c>
      <c r="G16" s="303" t="s">
        <v>996</v>
      </c>
      <c r="H16" s="255" t="s">
        <v>2056</v>
      </c>
      <c r="I16" s="49" t="s">
        <v>1199</v>
      </c>
      <c r="J16" s="228">
        <v>195320</v>
      </c>
      <c r="K16" s="303" t="s">
        <v>999</v>
      </c>
      <c r="O16" s="179"/>
      <c r="P16" s="179"/>
      <c r="Q16" s="179"/>
      <c r="R16" s="179"/>
      <c r="S16" s="179"/>
      <c r="T16" s="179"/>
      <c r="U16" s="179"/>
      <c r="V16" s="179"/>
      <c r="W16" s="179"/>
      <c r="X16" s="179"/>
      <c r="Y16" s="179"/>
      <c r="Z16" s="179"/>
      <c r="AA16" s="179"/>
      <c r="AB16" s="179"/>
    </row>
    <row r="17" spans="2:28" s="49" customFormat="1" ht="15.75">
      <c r="B17" s="304">
        <f>VLOOKUP(C17,'Part 3 - Reporting entities'!$B$32:$I$46,3,FALSE)</f>
        <v>1000005453</v>
      </c>
      <c r="C17" s="307" t="s">
        <v>2035</v>
      </c>
      <c r="D17" s="255" t="s">
        <v>1944</v>
      </c>
      <c r="E17" s="307" t="s">
        <v>1955</v>
      </c>
      <c r="F17" s="308" t="s">
        <v>996</v>
      </c>
      <c r="G17" s="303" t="s">
        <v>996</v>
      </c>
      <c r="H17" s="255" t="s">
        <v>2056</v>
      </c>
      <c r="I17" s="49" t="s">
        <v>1199</v>
      </c>
      <c r="J17" s="228">
        <v>39064</v>
      </c>
      <c r="K17" s="303" t="s">
        <v>999</v>
      </c>
      <c r="O17" s="179"/>
      <c r="P17" s="179"/>
      <c r="Q17" s="179"/>
      <c r="R17" s="179"/>
      <c r="S17" s="179"/>
      <c r="T17" s="179"/>
      <c r="U17" s="179"/>
      <c r="V17" s="179"/>
      <c r="W17" s="179"/>
      <c r="X17" s="179"/>
      <c r="Y17" s="179"/>
      <c r="Z17" s="179"/>
      <c r="AA17" s="179"/>
      <c r="AB17" s="179"/>
    </row>
    <row r="18" spans="2:28" s="49" customFormat="1" ht="15.75">
      <c r="B18" s="304">
        <f>VLOOKUP(C18,'Part 3 - Reporting entities'!$B$32:$I$46,3,FALSE)</f>
        <v>1000005453</v>
      </c>
      <c r="C18" s="307" t="s">
        <v>2035</v>
      </c>
      <c r="D18" s="49" t="s">
        <v>1943</v>
      </c>
      <c r="E18" s="307" t="s">
        <v>1951</v>
      </c>
      <c r="F18" s="308" t="s">
        <v>996</v>
      </c>
      <c r="G18" s="303" t="s">
        <v>996</v>
      </c>
      <c r="H18" s="255" t="s">
        <v>2056</v>
      </c>
      <c r="I18" s="49" t="s">
        <v>1199</v>
      </c>
      <c r="J18" s="228">
        <v>106178.95</v>
      </c>
      <c r="K18" s="303" t="s">
        <v>999</v>
      </c>
      <c r="O18" s="179"/>
      <c r="P18" s="179"/>
      <c r="Q18" s="179"/>
      <c r="R18" s="179"/>
      <c r="S18" s="179"/>
      <c r="T18" s="179"/>
      <c r="U18" s="179"/>
      <c r="V18" s="179"/>
      <c r="W18" s="179"/>
      <c r="X18" s="179"/>
      <c r="Y18" s="179"/>
      <c r="Z18" s="179"/>
      <c r="AA18" s="179"/>
      <c r="AB18" s="179"/>
    </row>
    <row r="19" spans="2:28" s="49" customFormat="1" ht="15.75">
      <c r="B19" s="304">
        <f>VLOOKUP(C19,'Part 3 - Reporting entities'!$B$32:$I$46,3,FALSE)</f>
        <v>1000005453</v>
      </c>
      <c r="C19" s="307" t="s">
        <v>2035</v>
      </c>
      <c r="D19" s="49" t="s">
        <v>1943</v>
      </c>
      <c r="E19" s="307" t="s">
        <v>2068</v>
      </c>
      <c r="F19" s="308" t="s">
        <v>999</v>
      </c>
      <c r="G19" s="308" t="s">
        <v>999</v>
      </c>
      <c r="I19" s="49" t="s">
        <v>1199</v>
      </c>
      <c r="J19" s="228">
        <v>2960281.8</v>
      </c>
      <c r="K19" s="303" t="s">
        <v>999</v>
      </c>
      <c r="O19" s="179"/>
      <c r="P19" s="179"/>
      <c r="Q19" s="179"/>
      <c r="R19" s="179"/>
      <c r="S19" s="179"/>
      <c r="T19" s="179"/>
      <c r="U19" s="179"/>
      <c r="V19" s="179"/>
      <c r="W19" s="179"/>
      <c r="X19" s="179"/>
      <c r="Y19" s="179"/>
      <c r="Z19" s="179"/>
      <c r="AA19" s="179"/>
      <c r="AB19" s="179"/>
    </row>
    <row r="20" spans="2:28" s="49" customFormat="1" ht="15.75">
      <c r="B20" s="304">
        <f>VLOOKUP(C20,'Part 3 - Reporting entities'!$B$32:$I$46,3,FALSE)</f>
        <v>1000005453</v>
      </c>
      <c r="C20" s="307" t="s">
        <v>2035</v>
      </c>
      <c r="D20" s="49" t="s">
        <v>1943</v>
      </c>
      <c r="E20" s="307" t="s">
        <v>1950</v>
      </c>
      <c r="F20" s="308" t="s">
        <v>996</v>
      </c>
      <c r="G20" s="303" t="s">
        <v>996</v>
      </c>
      <c r="H20" s="255" t="s">
        <v>2056</v>
      </c>
      <c r="I20" s="49" t="s">
        <v>1199</v>
      </c>
      <c r="J20" s="228">
        <v>377847.9</v>
      </c>
      <c r="K20" s="303" t="s">
        <v>999</v>
      </c>
      <c r="O20" s="179"/>
      <c r="P20" s="179"/>
      <c r="Q20" s="179"/>
      <c r="R20" s="179"/>
      <c r="S20" s="179"/>
      <c r="T20" s="179"/>
      <c r="U20" s="179"/>
      <c r="V20" s="179"/>
      <c r="W20" s="179"/>
      <c r="X20" s="179"/>
      <c r="Y20" s="179"/>
      <c r="Z20" s="179"/>
      <c r="AA20" s="179"/>
      <c r="AB20" s="179"/>
    </row>
    <row r="21" spans="2:28" s="49" customFormat="1" ht="15.75">
      <c r="B21" s="304">
        <f>VLOOKUP(C21,'Part 3 - Reporting entities'!$B$32:$I$46,3,FALSE)</f>
        <v>1000005453</v>
      </c>
      <c r="C21" s="307" t="s">
        <v>2035</v>
      </c>
      <c r="D21" s="49" t="s">
        <v>1943</v>
      </c>
      <c r="E21" s="307" t="s">
        <v>1964</v>
      </c>
      <c r="F21" s="308" t="s">
        <v>999</v>
      </c>
      <c r="G21" s="308" t="s">
        <v>999</v>
      </c>
      <c r="I21" s="49" t="s">
        <v>1199</v>
      </c>
      <c r="J21" s="228">
        <v>6083662.913372942</v>
      </c>
      <c r="K21" s="303" t="s">
        <v>999</v>
      </c>
      <c r="O21" s="179"/>
      <c r="P21" s="179"/>
      <c r="Q21" s="179"/>
      <c r="R21" s="179"/>
      <c r="S21" s="179"/>
      <c r="T21" s="179"/>
      <c r="U21" s="179"/>
      <c r="V21" s="179"/>
      <c r="W21" s="179"/>
      <c r="X21" s="179"/>
      <c r="Y21" s="179"/>
      <c r="Z21" s="179"/>
      <c r="AA21" s="179"/>
      <c r="AB21" s="179"/>
    </row>
    <row r="22" spans="2:28" s="49" customFormat="1" ht="15.75">
      <c r="B22" s="304">
        <f>VLOOKUP(C22,'Part 3 - Reporting entities'!$B$32:$I$46,3,FALSE)</f>
        <v>1000005453</v>
      </c>
      <c r="C22" s="307" t="s">
        <v>2035</v>
      </c>
      <c r="D22" s="49" t="s">
        <v>1943</v>
      </c>
      <c r="E22" s="307" t="s">
        <v>1952</v>
      </c>
      <c r="F22" s="308" t="s">
        <v>996</v>
      </c>
      <c r="G22" s="303" t="s">
        <v>996</v>
      </c>
      <c r="H22" s="255" t="s">
        <v>2056</v>
      </c>
      <c r="I22" s="49" t="s">
        <v>1199</v>
      </c>
      <c r="J22" s="228">
        <v>6129670.3</v>
      </c>
      <c r="K22" s="303" t="s">
        <v>999</v>
      </c>
      <c r="O22" s="179"/>
      <c r="P22" s="179"/>
      <c r="Q22" s="179"/>
      <c r="R22" s="179"/>
      <c r="S22" s="179"/>
      <c r="T22" s="179"/>
      <c r="U22" s="179"/>
      <c r="V22" s="179"/>
      <c r="W22" s="179"/>
      <c r="X22" s="179"/>
      <c r="Y22" s="179"/>
      <c r="Z22" s="179"/>
      <c r="AA22" s="179"/>
      <c r="AB22" s="179"/>
    </row>
    <row r="23" spans="2:28" s="49" customFormat="1" ht="47.25">
      <c r="B23" s="304">
        <f>VLOOKUP(C23,'Part 3 - Reporting entities'!$B$32:$I$46,3,FALSE)</f>
        <v>1000005453</v>
      </c>
      <c r="C23" s="307" t="s">
        <v>2035</v>
      </c>
      <c r="D23" s="257" t="s">
        <v>1975</v>
      </c>
      <c r="E23" s="307" t="s">
        <v>1956</v>
      </c>
      <c r="F23" s="308" t="s">
        <v>999</v>
      </c>
      <c r="G23" s="308" t="s">
        <v>999</v>
      </c>
      <c r="I23" s="49" t="s">
        <v>1199</v>
      </c>
      <c r="J23" s="228">
        <v>694465.3720240699</v>
      </c>
      <c r="K23" s="303" t="s">
        <v>999</v>
      </c>
      <c r="O23" s="179"/>
      <c r="P23" s="179"/>
      <c r="Q23" s="179"/>
      <c r="R23" s="179"/>
      <c r="S23" s="179"/>
      <c r="T23" s="179"/>
      <c r="U23" s="179"/>
      <c r="V23" s="179"/>
      <c r="W23" s="179"/>
      <c r="X23" s="179"/>
      <c r="Y23" s="179"/>
      <c r="Z23" s="179"/>
      <c r="AA23" s="179"/>
      <c r="AB23" s="179"/>
    </row>
    <row r="24" spans="2:28" s="49" customFormat="1" ht="15.75">
      <c r="B24" s="304" t="str">
        <f>VLOOKUP(C24,'Part 3 - Reporting entities'!$B$32:$I$46,3,FALSE)</f>
        <v>1001358-5</v>
      </c>
      <c r="C24" s="307" t="s">
        <v>2036</v>
      </c>
      <c r="D24" s="255" t="s">
        <v>1944</v>
      </c>
      <c r="E24" s="307" t="s">
        <v>1954</v>
      </c>
      <c r="F24" s="308" t="s">
        <v>996</v>
      </c>
      <c r="G24" s="303" t="s">
        <v>996</v>
      </c>
      <c r="H24" s="49" t="s">
        <v>2057</v>
      </c>
      <c r="I24" s="49" t="s">
        <v>1199</v>
      </c>
      <c r="J24" s="228">
        <v>85660</v>
      </c>
      <c r="K24" s="303" t="s">
        <v>999</v>
      </c>
      <c r="O24" s="179"/>
      <c r="P24" s="179"/>
      <c r="Q24" s="179"/>
      <c r="R24" s="179"/>
      <c r="S24" s="179"/>
      <c r="T24" s="179"/>
      <c r="U24" s="179"/>
      <c r="V24" s="179"/>
      <c r="W24" s="179"/>
      <c r="X24" s="179"/>
      <c r="Y24" s="179"/>
      <c r="Z24" s="179"/>
      <c r="AA24" s="179"/>
      <c r="AB24" s="179"/>
    </row>
    <row r="25" spans="2:28" s="49" customFormat="1" ht="15.75">
      <c r="B25" s="304" t="str">
        <f>VLOOKUP(C25,'Part 3 - Reporting entities'!$B$32:$I$46,3,FALSE)</f>
        <v>1001358-5</v>
      </c>
      <c r="C25" s="307" t="s">
        <v>2036</v>
      </c>
      <c r="D25" s="255" t="s">
        <v>1944</v>
      </c>
      <c r="E25" s="307" t="s">
        <v>1955</v>
      </c>
      <c r="F25" s="308" t="s">
        <v>996</v>
      </c>
      <c r="G25" s="303" t="s">
        <v>996</v>
      </c>
      <c r="H25" s="255" t="s">
        <v>2057</v>
      </c>
      <c r="I25" s="49" t="s">
        <v>1199</v>
      </c>
      <c r="J25" s="228">
        <v>17132</v>
      </c>
      <c r="K25" s="303" t="s">
        <v>999</v>
      </c>
      <c r="O25" s="179"/>
      <c r="P25" s="179"/>
      <c r="Q25" s="179"/>
      <c r="R25" s="179"/>
      <c r="S25" s="179"/>
      <c r="T25" s="179"/>
      <c r="U25" s="179"/>
      <c r="V25" s="179"/>
      <c r="W25" s="179"/>
      <c r="X25" s="179"/>
      <c r="Y25" s="179"/>
      <c r="Z25" s="179"/>
      <c r="AA25" s="179"/>
      <c r="AB25" s="179"/>
    </row>
    <row r="26" spans="2:28" s="49" customFormat="1" ht="15.75">
      <c r="B26" s="304" t="str">
        <f>VLOOKUP(C26,'Part 3 - Reporting entities'!$B$32:$I$46,3,FALSE)</f>
        <v>1001358-5</v>
      </c>
      <c r="C26" s="307" t="s">
        <v>2036</v>
      </c>
      <c r="D26" s="255" t="s">
        <v>1943</v>
      </c>
      <c r="E26" s="307" t="s">
        <v>1950</v>
      </c>
      <c r="F26" s="308" t="s">
        <v>996</v>
      </c>
      <c r="G26" s="303" t="s">
        <v>996</v>
      </c>
      <c r="H26" s="255" t="s">
        <v>2057</v>
      </c>
      <c r="I26" s="49" t="s">
        <v>1199</v>
      </c>
      <c r="J26" s="228">
        <v>260954.91</v>
      </c>
      <c r="K26" s="303" t="s">
        <v>999</v>
      </c>
      <c r="O26" s="179"/>
      <c r="P26" s="179"/>
      <c r="Q26" s="179"/>
      <c r="R26" s="179"/>
      <c r="S26" s="179"/>
      <c r="T26" s="179"/>
      <c r="U26" s="179"/>
      <c r="V26" s="179"/>
      <c r="W26" s="179"/>
      <c r="X26" s="179"/>
      <c r="Y26" s="179"/>
      <c r="Z26" s="179"/>
      <c r="AA26" s="179"/>
      <c r="AB26" s="179"/>
    </row>
    <row r="27" spans="2:28" s="49" customFormat="1" ht="15.75">
      <c r="B27" s="305" t="str">
        <f>VLOOKUP(C27,'Part 3 - Reporting entities'!$B$32:$I$46,3,FALSE)</f>
        <v>1001358-5</v>
      </c>
      <c r="C27" s="307" t="s">
        <v>2036</v>
      </c>
      <c r="D27" s="255" t="s">
        <v>1943</v>
      </c>
      <c r="E27" s="307" t="s">
        <v>1964</v>
      </c>
      <c r="F27" s="308" t="s">
        <v>999</v>
      </c>
      <c r="G27" s="308" t="s">
        <v>999</v>
      </c>
      <c r="H27" s="227"/>
      <c r="I27" s="49" t="s">
        <v>1199</v>
      </c>
      <c r="J27" s="228">
        <v>5657036.211227875</v>
      </c>
      <c r="K27" s="303" t="s">
        <v>999</v>
      </c>
      <c r="L27" s="227"/>
      <c r="M27" s="227"/>
      <c r="N27" s="227"/>
      <c r="O27" s="179"/>
      <c r="P27" s="179"/>
      <c r="Q27" s="179"/>
      <c r="R27" s="179"/>
      <c r="S27" s="179"/>
      <c r="T27" s="179"/>
      <c r="U27" s="179"/>
      <c r="V27" s="179"/>
      <c r="W27" s="179"/>
      <c r="X27" s="179"/>
      <c r="Y27" s="179"/>
      <c r="Z27" s="179"/>
      <c r="AA27" s="179"/>
      <c r="AB27" s="179"/>
    </row>
    <row r="28" spans="2:28" s="49" customFormat="1" ht="15.75">
      <c r="B28" s="305" t="str">
        <f>VLOOKUP(C28,'Part 3 - Reporting entities'!$B$32:$I$46,3,FALSE)</f>
        <v>1001358-5</v>
      </c>
      <c r="C28" s="307" t="s">
        <v>2036</v>
      </c>
      <c r="D28" s="255" t="s">
        <v>1943</v>
      </c>
      <c r="E28" s="307" t="s">
        <v>1952</v>
      </c>
      <c r="F28" s="308" t="s">
        <v>996</v>
      </c>
      <c r="G28" s="303" t="s">
        <v>996</v>
      </c>
      <c r="H28" s="255" t="s">
        <v>2057</v>
      </c>
      <c r="I28" s="49" t="s">
        <v>1199</v>
      </c>
      <c r="J28" s="228">
        <v>6327659.4</v>
      </c>
      <c r="K28" s="303" t="s">
        <v>999</v>
      </c>
      <c r="L28" s="227"/>
      <c r="M28" s="227"/>
      <c r="N28" s="227"/>
      <c r="O28" s="179"/>
      <c r="P28" s="179"/>
      <c r="Q28" s="179"/>
      <c r="R28" s="179"/>
      <c r="S28" s="179"/>
      <c r="T28" s="179"/>
      <c r="U28" s="179"/>
      <c r="V28" s="179"/>
      <c r="W28" s="179"/>
      <c r="X28" s="179"/>
      <c r="Y28" s="179"/>
      <c r="Z28" s="179"/>
      <c r="AA28" s="179"/>
      <c r="AB28" s="179"/>
    </row>
    <row r="29" spans="2:28" s="49" customFormat="1" ht="47.25">
      <c r="B29" s="305" t="str">
        <f>VLOOKUP(C29,'Part 3 - Reporting entities'!$B$32:$I$46,3,FALSE)</f>
        <v>1001358-5</v>
      </c>
      <c r="C29" s="307" t="s">
        <v>2036</v>
      </c>
      <c r="D29" s="257" t="s">
        <v>1975</v>
      </c>
      <c r="E29" s="307" t="s">
        <v>1956</v>
      </c>
      <c r="F29" s="308" t="s">
        <v>999</v>
      </c>
      <c r="G29" s="308" t="s">
        <v>999</v>
      </c>
      <c r="H29" s="227"/>
      <c r="I29" s="49" t="s">
        <v>1199</v>
      </c>
      <c r="J29" s="228">
        <v>61821.03960085256</v>
      </c>
      <c r="K29" s="303" t="s">
        <v>999</v>
      </c>
      <c r="L29" s="227"/>
      <c r="M29" s="227"/>
      <c r="N29" s="227"/>
      <c r="O29" s="179"/>
      <c r="P29" s="179"/>
      <c r="Q29" s="179"/>
      <c r="R29" s="179"/>
      <c r="S29" s="179"/>
      <c r="T29" s="179"/>
      <c r="U29" s="179"/>
      <c r="V29" s="179"/>
      <c r="W29" s="179"/>
      <c r="X29" s="179"/>
      <c r="Y29" s="179"/>
      <c r="Z29" s="179"/>
      <c r="AA29" s="179"/>
      <c r="AB29" s="179"/>
    </row>
    <row r="30" spans="2:28" s="49" customFormat="1" ht="15.75">
      <c r="B30" s="305">
        <f>VLOOKUP(C30,'Part 3 - Reporting entities'!$B$32:$I$46,3,FALSE)</f>
        <v>1000001938</v>
      </c>
      <c r="C30" s="307" t="s">
        <v>2037</v>
      </c>
      <c r="D30" s="255" t="s">
        <v>1943</v>
      </c>
      <c r="E30" s="307" t="s">
        <v>1949</v>
      </c>
      <c r="F30" s="308" t="s">
        <v>996</v>
      </c>
      <c r="G30" s="303" t="s">
        <v>996</v>
      </c>
      <c r="H30" s="227" t="s">
        <v>2058</v>
      </c>
      <c r="I30" s="49" t="s">
        <v>1199</v>
      </c>
      <c r="J30" s="228">
        <v>1443363.2453783227</v>
      </c>
      <c r="K30" s="303" t="s">
        <v>999</v>
      </c>
      <c r="L30" s="227"/>
      <c r="M30" s="227"/>
      <c r="N30" s="227"/>
      <c r="O30" s="179"/>
      <c r="P30" s="179"/>
      <c r="Q30" s="179"/>
      <c r="R30" s="179"/>
      <c r="S30" s="179"/>
      <c r="T30" s="179"/>
      <c r="U30" s="179"/>
      <c r="V30" s="179"/>
      <c r="W30" s="179"/>
      <c r="X30" s="179"/>
      <c r="Y30" s="179"/>
      <c r="Z30" s="179"/>
      <c r="AA30" s="179"/>
      <c r="AB30" s="179"/>
    </row>
    <row r="31" spans="2:28" s="49" customFormat="1" ht="15.75">
      <c r="B31" s="305">
        <f>VLOOKUP(C31,'Part 3 - Reporting entities'!$B$32:$I$46,3,FALSE)</f>
        <v>1000001938</v>
      </c>
      <c r="C31" s="307" t="s">
        <v>2037</v>
      </c>
      <c r="D31" s="255" t="s">
        <v>1944</v>
      </c>
      <c r="E31" s="307" t="s">
        <v>1954</v>
      </c>
      <c r="F31" s="308" t="s">
        <v>996</v>
      </c>
      <c r="G31" s="303" t="s">
        <v>996</v>
      </c>
      <c r="H31" s="255" t="s">
        <v>2058</v>
      </c>
      <c r="I31" s="49" t="s">
        <v>1199</v>
      </c>
      <c r="J31" s="228">
        <v>98560</v>
      </c>
      <c r="K31" s="303" t="s">
        <v>999</v>
      </c>
      <c r="L31" s="227"/>
      <c r="M31" s="227"/>
      <c r="N31" s="227"/>
      <c r="O31" s="179"/>
      <c r="P31" s="179"/>
      <c r="Q31" s="179"/>
      <c r="R31" s="179"/>
      <c r="S31" s="179"/>
      <c r="T31" s="179"/>
      <c r="U31" s="179"/>
      <c r="V31" s="179"/>
      <c r="W31" s="179"/>
      <c r="X31" s="179"/>
      <c r="Y31" s="179"/>
      <c r="Z31" s="179"/>
      <c r="AA31" s="179"/>
      <c r="AB31" s="179"/>
    </row>
    <row r="32" spans="2:28" s="49" customFormat="1" ht="15.75">
      <c r="B32" s="305">
        <f>VLOOKUP(C32,'Part 3 - Reporting entities'!$B$32:$I$46,3,FALSE)</f>
        <v>1000001938</v>
      </c>
      <c r="C32" s="307" t="s">
        <v>2037</v>
      </c>
      <c r="D32" s="255" t="s">
        <v>1944</v>
      </c>
      <c r="E32" s="307" t="s">
        <v>1955</v>
      </c>
      <c r="F32" s="308" t="s">
        <v>996</v>
      </c>
      <c r="G32" s="303" t="s">
        <v>996</v>
      </c>
      <c r="H32" s="255" t="s">
        <v>2058</v>
      </c>
      <c r="I32" s="49" t="s">
        <v>1199</v>
      </c>
      <c r="J32" s="228">
        <v>19712</v>
      </c>
      <c r="K32" s="303" t="s">
        <v>999</v>
      </c>
      <c r="L32" s="227"/>
      <c r="M32" s="227"/>
      <c r="N32" s="227"/>
      <c r="O32" s="179"/>
      <c r="P32" s="179"/>
      <c r="Q32" s="179"/>
      <c r="R32" s="179"/>
      <c r="S32" s="179"/>
      <c r="T32" s="179"/>
      <c r="U32" s="179"/>
      <c r="V32" s="179"/>
      <c r="W32" s="179"/>
      <c r="X32" s="179"/>
      <c r="Y32" s="179"/>
      <c r="Z32" s="179"/>
      <c r="AA32" s="179"/>
      <c r="AB32" s="179"/>
    </row>
    <row r="33" spans="2:28" s="49" customFormat="1" ht="15.75">
      <c r="B33" s="305">
        <f>VLOOKUP(C33,'Part 3 - Reporting entities'!$B$32:$I$46,3,FALSE)</f>
        <v>1000001938</v>
      </c>
      <c r="C33" s="307" t="s">
        <v>2037</v>
      </c>
      <c r="D33" s="255" t="s">
        <v>1943</v>
      </c>
      <c r="E33" s="307" t="s">
        <v>1950</v>
      </c>
      <c r="F33" s="308" t="s">
        <v>996</v>
      </c>
      <c r="G33" s="303" t="s">
        <v>996</v>
      </c>
      <c r="H33" s="255" t="s">
        <v>2058</v>
      </c>
      <c r="I33" s="49" t="s">
        <v>1199</v>
      </c>
      <c r="J33" s="228">
        <v>500000</v>
      </c>
      <c r="K33" s="303" t="s">
        <v>999</v>
      </c>
      <c r="L33" s="227"/>
      <c r="M33" s="227"/>
      <c r="N33" s="227"/>
      <c r="O33" s="179"/>
      <c r="P33" s="179"/>
      <c r="Q33" s="179"/>
      <c r="R33" s="179"/>
      <c r="S33" s="179"/>
      <c r="T33" s="179"/>
      <c r="U33" s="179"/>
      <c r="V33" s="179"/>
      <c r="W33" s="179"/>
      <c r="X33" s="179"/>
      <c r="Y33" s="179"/>
      <c r="Z33" s="179"/>
      <c r="AA33" s="179"/>
      <c r="AB33" s="179"/>
    </row>
    <row r="34" spans="2:28" s="49" customFormat="1" ht="15.75">
      <c r="B34" s="305">
        <f>VLOOKUP(C34,'Part 3 - Reporting entities'!$B$32:$I$46,3,FALSE)</f>
        <v>1000001938</v>
      </c>
      <c r="C34" s="307" t="s">
        <v>2037</v>
      </c>
      <c r="D34" s="255" t="s">
        <v>1943</v>
      </c>
      <c r="E34" s="307" t="s">
        <v>1964</v>
      </c>
      <c r="F34" s="308" t="s">
        <v>999</v>
      </c>
      <c r="G34" s="308" t="s">
        <v>999</v>
      </c>
      <c r="H34" s="227"/>
      <c r="I34" s="49" t="s">
        <v>1199</v>
      </c>
      <c r="J34" s="228">
        <v>1710974.6206277641</v>
      </c>
      <c r="K34" s="303" t="s">
        <v>999</v>
      </c>
      <c r="L34" s="227"/>
      <c r="M34" s="227"/>
      <c r="N34" s="227"/>
      <c r="O34" s="179"/>
      <c r="P34" s="179"/>
      <c r="Q34" s="179"/>
      <c r="R34" s="179"/>
      <c r="S34" s="179"/>
      <c r="T34" s="179"/>
      <c r="U34" s="179"/>
      <c r="V34" s="179"/>
      <c r="W34" s="179"/>
      <c r="X34" s="179"/>
      <c r="Y34" s="179"/>
      <c r="Z34" s="179"/>
      <c r="AA34" s="179"/>
      <c r="AB34" s="179"/>
    </row>
    <row r="35" spans="2:28" s="49" customFormat="1" ht="15.75">
      <c r="B35" s="305">
        <f>VLOOKUP(C35,'Part 3 - Reporting entities'!$B$32:$I$46,3,FALSE)</f>
        <v>1000001938</v>
      </c>
      <c r="C35" s="307" t="s">
        <v>2037</v>
      </c>
      <c r="D35" s="255" t="s">
        <v>1943</v>
      </c>
      <c r="E35" s="307" t="s">
        <v>1952</v>
      </c>
      <c r="F35" s="308" t="s">
        <v>996</v>
      </c>
      <c r="G35" s="303" t="s">
        <v>996</v>
      </c>
      <c r="H35" s="255" t="s">
        <v>2058</v>
      </c>
      <c r="I35" s="49" t="s">
        <v>1199</v>
      </c>
      <c r="J35" s="228">
        <v>1891463.56</v>
      </c>
      <c r="K35" s="303" t="s">
        <v>999</v>
      </c>
      <c r="L35" s="227"/>
      <c r="M35" s="227"/>
      <c r="N35" s="227"/>
      <c r="O35" s="179"/>
      <c r="P35" s="179"/>
      <c r="Q35" s="179"/>
      <c r="R35" s="179"/>
      <c r="S35" s="179"/>
      <c r="T35" s="179"/>
      <c r="U35" s="179"/>
      <c r="V35" s="179"/>
      <c r="W35" s="179"/>
      <c r="X35" s="179"/>
      <c r="Y35" s="179"/>
      <c r="Z35" s="179"/>
      <c r="AA35" s="179"/>
      <c r="AB35" s="179"/>
    </row>
    <row r="36" spans="2:28" s="49" customFormat="1" ht="47.25">
      <c r="B36" s="305">
        <f>VLOOKUP(C36,'Part 3 - Reporting entities'!$B$32:$I$46,3,FALSE)</f>
        <v>1000001938</v>
      </c>
      <c r="C36" s="307" t="s">
        <v>2037</v>
      </c>
      <c r="D36" s="257" t="s">
        <v>1975</v>
      </c>
      <c r="E36" s="307" t="s">
        <v>1956</v>
      </c>
      <c r="F36" s="308" t="s">
        <v>999</v>
      </c>
      <c r="G36" s="308" t="s">
        <v>999</v>
      </c>
      <c r="H36" s="227"/>
      <c r="I36" s="49" t="s">
        <v>1199</v>
      </c>
      <c r="J36" s="228">
        <v>131581.88316827404</v>
      </c>
      <c r="K36" s="303" t="s">
        <v>999</v>
      </c>
      <c r="L36" s="227"/>
      <c r="M36" s="227"/>
      <c r="N36" s="227"/>
      <c r="O36" s="179"/>
      <c r="P36" s="179"/>
      <c r="Q36" s="179"/>
      <c r="R36" s="179"/>
      <c r="S36" s="179"/>
      <c r="T36" s="179"/>
      <c r="U36" s="179"/>
      <c r="V36" s="179"/>
      <c r="W36" s="179"/>
      <c r="X36" s="179"/>
      <c r="Y36" s="179"/>
      <c r="Z36" s="179"/>
      <c r="AA36" s="179"/>
      <c r="AB36" s="179"/>
    </row>
    <row r="37" spans="2:28" s="49" customFormat="1" ht="15.75">
      <c r="B37" s="305" t="str">
        <f>VLOOKUP(C37,'Part 3 - Reporting entities'!$B$32:$I$46,3,FALSE)</f>
        <v>1117961-0</v>
      </c>
      <c r="C37" s="307" t="s">
        <v>2039</v>
      </c>
      <c r="D37" s="255" t="s">
        <v>1944</v>
      </c>
      <c r="E37" s="307" t="s">
        <v>1954</v>
      </c>
      <c r="F37" s="308" t="s">
        <v>996</v>
      </c>
      <c r="G37" s="303" t="s">
        <v>996</v>
      </c>
      <c r="H37" s="227" t="s">
        <v>2059</v>
      </c>
      <c r="I37" s="49" t="s">
        <v>1199</v>
      </c>
      <c r="J37" s="228">
        <v>173700</v>
      </c>
      <c r="K37" s="303" t="s">
        <v>999</v>
      </c>
      <c r="L37" s="227"/>
      <c r="M37" s="227"/>
      <c r="N37" s="227"/>
      <c r="O37" s="179"/>
      <c r="P37" s="179"/>
      <c r="Q37" s="179"/>
      <c r="R37" s="179"/>
      <c r="S37" s="179"/>
      <c r="T37" s="179"/>
      <c r="U37" s="179"/>
      <c r="V37" s="179"/>
      <c r="W37" s="179"/>
      <c r="X37" s="179"/>
      <c r="Y37" s="179"/>
      <c r="Z37" s="179"/>
      <c r="AA37" s="179"/>
      <c r="AB37" s="179"/>
    </row>
    <row r="38" spans="2:28" s="49" customFormat="1" ht="15.75">
      <c r="B38" s="305" t="str">
        <f>VLOOKUP(C38,'Part 3 - Reporting entities'!$B$32:$I$46,3,FALSE)</f>
        <v>1117961-0</v>
      </c>
      <c r="C38" s="307" t="s">
        <v>2039</v>
      </c>
      <c r="D38" s="255" t="s">
        <v>1944</v>
      </c>
      <c r="E38" s="307" t="s">
        <v>1955</v>
      </c>
      <c r="F38" s="308" t="s">
        <v>996</v>
      </c>
      <c r="G38" s="303" t="s">
        <v>996</v>
      </c>
      <c r="H38" s="255" t="s">
        <v>2059</v>
      </c>
      <c r="I38" s="49" t="s">
        <v>1199</v>
      </c>
      <c r="J38" s="228">
        <v>34740</v>
      </c>
      <c r="K38" s="303" t="s">
        <v>999</v>
      </c>
      <c r="L38" s="227"/>
      <c r="M38" s="227"/>
      <c r="N38" s="227"/>
      <c r="O38" s="179"/>
      <c r="P38" s="179"/>
      <c r="Q38" s="179"/>
      <c r="R38" s="179"/>
      <c r="S38" s="179"/>
      <c r="T38" s="179"/>
      <c r="U38" s="179"/>
      <c r="V38" s="179"/>
      <c r="W38" s="179"/>
      <c r="X38" s="179"/>
      <c r="Y38" s="179"/>
      <c r="Z38" s="179"/>
      <c r="AA38" s="179"/>
      <c r="AB38" s="179"/>
    </row>
    <row r="39" spans="2:28" s="49" customFormat="1" ht="15.75">
      <c r="B39" s="305" t="str">
        <f>VLOOKUP(C39,'Part 3 - Reporting entities'!$B$32:$I$46,3,FALSE)</f>
        <v>1117961-0</v>
      </c>
      <c r="C39" s="307" t="s">
        <v>2039</v>
      </c>
      <c r="D39" s="255" t="s">
        <v>1943</v>
      </c>
      <c r="E39" s="307" t="s">
        <v>1950</v>
      </c>
      <c r="F39" s="308" t="s">
        <v>996</v>
      </c>
      <c r="G39" s="303" t="s">
        <v>996</v>
      </c>
      <c r="H39" s="255" t="s">
        <v>2059</v>
      </c>
      <c r="I39" s="49" t="s">
        <v>1199</v>
      </c>
      <c r="J39" s="228">
        <v>3500000</v>
      </c>
      <c r="K39" s="303" t="s">
        <v>999</v>
      </c>
      <c r="L39" s="227"/>
      <c r="M39" s="227"/>
      <c r="N39" s="227"/>
      <c r="O39" s="179"/>
      <c r="P39" s="179"/>
      <c r="Q39" s="179"/>
      <c r="R39" s="179"/>
      <c r="S39" s="179"/>
      <c r="T39" s="179"/>
      <c r="U39" s="179"/>
      <c r="V39" s="179"/>
      <c r="W39" s="179"/>
      <c r="X39" s="179"/>
      <c r="Y39" s="179"/>
      <c r="Z39" s="179"/>
      <c r="AA39" s="179"/>
      <c r="AB39" s="179"/>
    </row>
    <row r="40" spans="2:28" s="49" customFormat="1" ht="47.25">
      <c r="B40" s="305" t="str">
        <f>VLOOKUP(C40,'Part 3 - Reporting entities'!$B$32:$I$46,3,FALSE)</f>
        <v>1117961-0</v>
      </c>
      <c r="C40" s="307" t="s">
        <v>2039</v>
      </c>
      <c r="D40" s="257" t="s">
        <v>1975</v>
      </c>
      <c r="E40" s="307" t="s">
        <v>1956</v>
      </c>
      <c r="F40" s="308" t="s">
        <v>999</v>
      </c>
      <c r="G40" s="308" t="s">
        <v>999</v>
      </c>
      <c r="H40" s="227"/>
      <c r="I40" s="49" t="s">
        <v>1199</v>
      </c>
      <c r="J40" s="228">
        <v>41166.19720049276</v>
      </c>
      <c r="K40" s="303" t="s">
        <v>999</v>
      </c>
      <c r="L40" s="227"/>
      <c r="M40" s="227"/>
      <c r="N40" s="227"/>
      <c r="O40" s="179"/>
      <c r="P40" s="179"/>
      <c r="Q40" s="179"/>
      <c r="R40" s="179"/>
      <c r="S40" s="179"/>
      <c r="T40" s="179"/>
      <c r="U40" s="179"/>
      <c r="V40" s="179"/>
      <c r="W40" s="179"/>
      <c r="X40" s="179"/>
      <c r="Y40" s="179"/>
      <c r="Z40" s="179"/>
      <c r="AA40" s="179"/>
      <c r="AB40" s="179"/>
    </row>
    <row r="41" spans="2:28" s="49" customFormat="1" ht="15.75">
      <c r="B41" s="305" t="str">
        <f>VLOOKUP(C41,'Part 3 - Reporting entities'!$B$32:$I$46,3,FALSE)</f>
        <v>1000351-9</v>
      </c>
      <c r="C41" s="307" t="s">
        <v>2043</v>
      </c>
      <c r="D41" s="49" t="s">
        <v>1943</v>
      </c>
      <c r="E41" s="307" t="s">
        <v>2067</v>
      </c>
      <c r="F41" s="308" t="s">
        <v>996</v>
      </c>
      <c r="G41" s="303" t="s">
        <v>1000</v>
      </c>
      <c r="H41" s="227"/>
      <c r="I41" s="49" t="s">
        <v>1199</v>
      </c>
      <c r="J41" s="228">
        <v>1847954.62</v>
      </c>
      <c r="K41" s="303" t="s">
        <v>999</v>
      </c>
      <c r="L41" s="227"/>
      <c r="M41" s="227"/>
      <c r="N41" s="227"/>
      <c r="O41" s="179"/>
      <c r="P41" s="179"/>
      <c r="Q41" s="179"/>
      <c r="R41" s="179"/>
      <c r="S41" s="179"/>
      <c r="T41" s="179"/>
      <c r="U41" s="179"/>
      <c r="V41" s="179"/>
      <c r="W41" s="179"/>
      <c r="X41" s="179"/>
      <c r="Y41" s="179"/>
      <c r="Z41" s="179"/>
      <c r="AA41" s="179"/>
      <c r="AB41" s="179"/>
    </row>
    <row r="42" spans="2:28" s="49" customFormat="1" ht="15.75">
      <c r="B42" s="305" t="str">
        <f>VLOOKUP(C42,'Part 3 - Reporting entities'!$B$32:$I$46,3,FALSE)</f>
        <v>1000351-9</v>
      </c>
      <c r="C42" s="307" t="s">
        <v>2043</v>
      </c>
      <c r="D42" s="49" t="s">
        <v>1948</v>
      </c>
      <c r="E42" s="307" t="s">
        <v>2070</v>
      </c>
      <c r="F42" s="308" t="s">
        <v>996</v>
      </c>
      <c r="G42" s="303" t="s">
        <v>1000</v>
      </c>
      <c r="H42" s="227"/>
      <c r="I42" s="49" t="s">
        <v>1199</v>
      </c>
      <c r="J42" s="228">
        <v>35000</v>
      </c>
      <c r="K42" s="303" t="s">
        <v>999</v>
      </c>
      <c r="L42" s="227"/>
      <c r="M42" s="227"/>
      <c r="N42" s="227"/>
      <c r="O42" s="179"/>
      <c r="P42" s="179"/>
      <c r="Q42" s="179"/>
      <c r="R42" s="179"/>
      <c r="S42" s="179"/>
      <c r="T42" s="179"/>
      <c r="U42" s="179"/>
      <c r="V42" s="179"/>
      <c r="W42" s="179"/>
      <c r="X42" s="179"/>
      <c r="Y42" s="179"/>
      <c r="Z42" s="179"/>
      <c r="AA42" s="179"/>
      <c r="AB42" s="179"/>
    </row>
    <row r="43" spans="2:28" s="49" customFormat="1" ht="15.75">
      <c r="B43" s="305" t="str">
        <f>VLOOKUP(C43,'Part 3 - Reporting entities'!$B$32:$I$46,3,FALSE)</f>
        <v>1001889-0</v>
      </c>
      <c r="C43" s="307" t="s">
        <v>2040</v>
      </c>
      <c r="D43" s="255" t="s">
        <v>1943</v>
      </c>
      <c r="E43" s="307" t="s">
        <v>1950</v>
      </c>
      <c r="F43" s="308" t="s">
        <v>996</v>
      </c>
      <c r="G43" s="303" t="s">
        <v>996</v>
      </c>
      <c r="H43" s="227" t="s">
        <v>2062</v>
      </c>
      <c r="I43" s="49" t="s">
        <v>1199</v>
      </c>
      <c r="J43" s="228">
        <v>1131940</v>
      </c>
      <c r="K43" s="303" t="s">
        <v>999</v>
      </c>
      <c r="L43" s="227"/>
      <c r="M43" s="227"/>
      <c r="N43" s="227"/>
      <c r="O43" s="179"/>
      <c r="P43" s="179"/>
      <c r="Q43" s="179"/>
      <c r="R43" s="179"/>
      <c r="S43" s="179"/>
      <c r="T43" s="179"/>
      <c r="U43" s="179"/>
      <c r="V43" s="179"/>
      <c r="W43" s="179"/>
      <c r="X43" s="179"/>
      <c r="Y43" s="179"/>
      <c r="Z43" s="179"/>
      <c r="AA43" s="179"/>
      <c r="AB43" s="179"/>
    </row>
    <row r="44" spans="2:28" s="49" customFormat="1" ht="15.75">
      <c r="B44" s="305" t="str">
        <f>VLOOKUP(C44,'Part 3 - Reporting entities'!$B$32:$I$46,3,FALSE)</f>
        <v>1001889-0</v>
      </c>
      <c r="C44" s="307" t="s">
        <v>2040</v>
      </c>
      <c r="D44" s="255" t="s">
        <v>1943</v>
      </c>
      <c r="E44" s="307" t="s">
        <v>1964</v>
      </c>
      <c r="F44" s="308" t="s">
        <v>999</v>
      </c>
      <c r="G44" s="308" t="s">
        <v>999</v>
      </c>
      <c r="H44" s="227"/>
      <c r="I44" s="49" t="s">
        <v>1199</v>
      </c>
      <c r="J44" s="228">
        <v>324799.6900185351</v>
      </c>
      <c r="K44" s="303" t="s">
        <v>999</v>
      </c>
      <c r="L44" s="227"/>
      <c r="M44" s="227"/>
      <c r="N44" s="227"/>
      <c r="O44" s="179"/>
      <c r="P44" s="179"/>
      <c r="Q44" s="179"/>
      <c r="R44" s="179"/>
      <c r="S44" s="179"/>
      <c r="T44" s="179"/>
      <c r="U44" s="179"/>
      <c r="V44" s="179"/>
      <c r="W44" s="179"/>
      <c r="X44" s="179"/>
      <c r="Y44" s="179"/>
      <c r="Z44" s="179"/>
      <c r="AA44" s="179"/>
      <c r="AB44" s="179"/>
    </row>
    <row r="45" spans="2:28" s="49" customFormat="1" ht="15.75">
      <c r="B45" s="305" t="str">
        <f>VLOOKUP(C45,'Part 3 - Reporting entities'!$B$32:$I$46,3,FALSE)</f>
        <v>1081040-2</v>
      </c>
      <c r="C45" s="307" t="s">
        <v>2041</v>
      </c>
      <c r="D45" s="255" t="s">
        <v>1948</v>
      </c>
      <c r="E45" s="307" t="s">
        <v>2070</v>
      </c>
      <c r="F45" s="308" t="s">
        <v>996</v>
      </c>
      <c r="G45" s="303" t="s">
        <v>996</v>
      </c>
      <c r="H45" s="255" t="s">
        <v>2062</v>
      </c>
      <c r="I45" s="49" t="s">
        <v>1199</v>
      </c>
      <c r="J45" s="228">
        <v>117415.04</v>
      </c>
      <c r="K45" s="303" t="s">
        <v>999</v>
      </c>
      <c r="L45" s="227"/>
      <c r="M45" s="227"/>
      <c r="N45" s="227"/>
      <c r="O45" s="179"/>
      <c r="P45" s="179"/>
      <c r="Q45" s="179"/>
      <c r="R45" s="179"/>
      <c r="S45" s="179"/>
      <c r="T45" s="179"/>
      <c r="U45" s="179"/>
      <c r="V45" s="179"/>
      <c r="W45" s="179"/>
      <c r="X45" s="179"/>
      <c r="Y45" s="179"/>
      <c r="Z45" s="179"/>
      <c r="AA45" s="179"/>
      <c r="AB45" s="179"/>
    </row>
    <row r="46" spans="2:28" s="49" customFormat="1" ht="15.75">
      <c r="B46" s="305" t="str">
        <f>VLOOKUP(C46,'Part 3 - Reporting entities'!$B$32:$I$46,3,FALSE)</f>
        <v>1081040-2</v>
      </c>
      <c r="C46" s="307" t="s">
        <v>2041</v>
      </c>
      <c r="D46" s="255" t="s">
        <v>1944</v>
      </c>
      <c r="E46" s="307" t="s">
        <v>1954</v>
      </c>
      <c r="F46" s="308" t="s">
        <v>996</v>
      </c>
      <c r="G46" s="303" t="s">
        <v>996</v>
      </c>
      <c r="H46" s="255" t="s">
        <v>2062</v>
      </c>
      <c r="I46" s="49" t="s">
        <v>1199</v>
      </c>
      <c r="J46" s="228">
        <v>68260</v>
      </c>
      <c r="K46" s="303" t="s">
        <v>999</v>
      </c>
      <c r="L46" s="227"/>
      <c r="M46" s="227"/>
      <c r="N46" s="227"/>
      <c r="O46" s="179"/>
      <c r="P46" s="179"/>
      <c r="Q46" s="179"/>
      <c r="R46" s="179"/>
      <c r="S46" s="179"/>
      <c r="T46" s="179"/>
      <c r="U46" s="179"/>
      <c r="V46" s="179"/>
      <c r="W46" s="179"/>
      <c r="X46" s="179"/>
      <c r="Y46" s="179"/>
      <c r="Z46" s="179"/>
      <c r="AA46" s="179"/>
      <c r="AB46" s="179"/>
    </row>
    <row r="47" spans="2:28" s="49" customFormat="1" ht="15.75">
      <c r="B47" s="305" t="str">
        <f>VLOOKUP(C47,'Part 3 - Reporting entities'!$B$32:$I$46,3,FALSE)</f>
        <v>1081040-2</v>
      </c>
      <c r="C47" s="307" t="s">
        <v>2041</v>
      </c>
      <c r="E47" s="307" t="s">
        <v>1955</v>
      </c>
      <c r="F47" s="308" t="s">
        <v>996</v>
      </c>
      <c r="G47" s="303" t="s">
        <v>996</v>
      </c>
      <c r="H47" s="255" t="s">
        <v>2062</v>
      </c>
      <c r="I47" s="49" t="s">
        <v>1199</v>
      </c>
      <c r="J47" s="228">
        <v>13652</v>
      </c>
      <c r="K47" s="303" t="s">
        <v>999</v>
      </c>
      <c r="L47" s="227"/>
      <c r="M47" s="227"/>
      <c r="N47" s="227"/>
      <c r="O47" s="179"/>
      <c r="P47" s="179"/>
      <c r="Q47" s="179"/>
      <c r="R47" s="179"/>
      <c r="S47" s="179"/>
      <c r="T47" s="179"/>
      <c r="U47" s="179"/>
      <c r="V47" s="179"/>
      <c r="W47" s="179"/>
      <c r="X47" s="179"/>
      <c r="Y47" s="179"/>
      <c r="Z47" s="179"/>
      <c r="AA47" s="179"/>
      <c r="AB47" s="179"/>
    </row>
    <row r="48" spans="2:28" s="49" customFormat="1" ht="15.75">
      <c r="B48" s="305" t="str">
        <f>VLOOKUP(C48,'Part 3 - Reporting entities'!$B$32:$I$46,3,FALSE)</f>
        <v>1081040-2</v>
      </c>
      <c r="C48" s="307" t="s">
        <v>2041</v>
      </c>
      <c r="D48" s="255" t="s">
        <v>1943</v>
      </c>
      <c r="E48" s="307" t="s">
        <v>1950</v>
      </c>
      <c r="F48" s="308" t="s">
        <v>996</v>
      </c>
      <c r="G48" s="303" t="s">
        <v>996</v>
      </c>
      <c r="H48" s="255" t="s">
        <v>2062</v>
      </c>
      <c r="I48" s="49" t="s">
        <v>1199</v>
      </c>
      <c r="J48" s="228">
        <v>500000</v>
      </c>
      <c r="K48" s="303" t="s">
        <v>999</v>
      </c>
      <c r="L48" s="227"/>
      <c r="M48" s="227"/>
      <c r="N48" s="227"/>
      <c r="O48" s="179"/>
      <c r="P48" s="179"/>
      <c r="Q48" s="179"/>
      <c r="R48" s="179"/>
      <c r="S48" s="179"/>
      <c r="T48" s="179"/>
      <c r="U48" s="179"/>
      <c r="V48" s="179"/>
      <c r="W48" s="179"/>
      <c r="X48" s="179"/>
      <c r="Y48" s="179"/>
      <c r="Z48" s="179"/>
      <c r="AA48" s="179"/>
      <c r="AB48" s="179"/>
    </row>
    <row r="49" spans="2:28" s="49" customFormat="1" ht="15.75">
      <c r="B49" s="305" t="str">
        <f>VLOOKUP(C49,'Part 3 - Reporting entities'!$B$32:$I$46,3,FALSE)</f>
        <v>1081040-2</v>
      </c>
      <c r="C49" s="307" t="s">
        <v>2041</v>
      </c>
      <c r="D49" s="255" t="s">
        <v>1943</v>
      </c>
      <c r="E49" s="307" t="s">
        <v>1964</v>
      </c>
      <c r="F49" s="308" t="s">
        <v>999</v>
      </c>
      <c r="G49" s="308" t="s">
        <v>999</v>
      </c>
      <c r="H49" s="227"/>
      <c r="I49" s="49" t="s">
        <v>1199</v>
      </c>
      <c r="J49" s="228">
        <v>346218.2005020218</v>
      </c>
      <c r="K49" s="303" t="s">
        <v>999</v>
      </c>
      <c r="L49" s="227"/>
      <c r="M49" s="227"/>
      <c r="N49" s="227"/>
      <c r="O49" s="179"/>
      <c r="P49" s="179"/>
      <c r="Q49" s="179"/>
      <c r="R49" s="179"/>
      <c r="S49" s="179"/>
      <c r="T49" s="179"/>
      <c r="U49" s="179"/>
      <c r="V49" s="179"/>
      <c r="W49" s="179"/>
      <c r="X49" s="179"/>
      <c r="Y49" s="179"/>
      <c r="Z49" s="179"/>
      <c r="AA49" s="179"/>
      <c r="AB49" s="179"/>
    </row>
    <row r="50" spans="2:28" s="49" customFormat="1" ht="47.25">
      <c r="B50" s="305" t="str">
        <f>VLOOKUP(C50,'Part 3 - Reporting entities'!$B$32:$I$46,3,FALSE)</f>
        <v>1081040-2</v>
      </c>
      <c r="C50" s="307" t="s">
        <v>2041</v>
      </c>
      <c r="D50" s="257" t="s">
        <v>1975</v>
      </c>
      <c r="E50" s="307" t="s">
        <v>1956</v>
      </c>
      <c r="F50" s="308" t="s">
        <v>999</v>
      </c>
      <c r="G50" s="308" t="s">
        <v>999</v>
      </c>
      <c r="H50" s="227"/>
      <c r="I50" s="49" t="s">
        <v>1199</v>
      </c>
      <c r="J50" s="228">
        <v>49799.96017170421</v>
      </c>
      <c r="K50" s="303" t="s">
        <v>999</v>
      </c>
      <c r="L50" s="227"/>
      <c r="M50" s="227"/>
      <c r="N50" s="227"/>
      <c r="O50" s="179"/>
      <c r="P50" s="179"/>
      <c r="Q50" s="179"/>
      <c r="R50" s="179"/>
      <c r="S50" s="179"/>
      <c r="T50" s="179"/>
      <c r="U50" s="179"/>
      <c r="V50" s="179"/>
      <c r="W50" s="179"/>
      <c r="X50" s="179"/>
      <c r="Y50" s="179"/>
      <c r="Z50" s="179"/>
      <c r="AA50" s="179"/>
      <c r="AB50" s="179"/>
    </row>
    <row r="51" spans="2:28" s="49" customFormat="1" ht="15.75">
      <c r="B51" s="305" t="str">
        <f>VLOOKUP(C51,'Part 3 - Reporting entities'!$B$32:$I$46,3,FALSE)</f>
        <v>1091650-2</v>
      </c>
      <c r="C51" s="307" t="s">
        <v>2042</v>
      </c>
      <c r="E51" s="307" t="s">
        <v>1954</v>
      </c>
      <c r="F51" s="308" t="s">
        <v>996</v>
      </c>
      <c r="G51" s="303" t="s">
        <v>996</v>
      </c>
      <c r="H51" s="227" t="s">
        <v>2060</v>
      </c>
      <c r="I51" s="49" t="s">
        <v>1199</v>
      </c>
      <c r="J51" s="228">
        <v>122450</v>
      </c>
      <c r="K51" s="303" t="s">
        <v>999</v>
      </c>
      <c r="L51" s="227"/>
      <c r="M51" s="227"/>
      <c r="N51" s="227"/>
      <c r="O51" s="179"/>
      <c r="P51" s="179"/>
      <c r="Q51" s="179"/>
      <c r="R51" s="179"/>
      <c r="S51" s="179"/>
      <c r="T51" s="179"/>
      <c r="U51" s="179"/>
      <c r="V51" s="179"/>
      <c r="W51" s="179"/>
      <c r="X51" s="179"/>
      <c r="Y51" s="179"/>
      <c r="Z51" s="179"/>
      <c r="AA51" s="179"/>
      <c r="AB51" s="179"/>
    </row>
    <row r="52" spans="2:28" s="49" customFormat="1" ht="15.75">
      <c r="B52" s="305" t="str">
        <f>VLOOKUP(C52,'Part 3 - Reporting entities'!$B$32:$I$46,3,FALSE)</f>
        <v>1091650-2</v>
      </c>
      <c r="C52" s="307" t="s">
        <v>2042</v>
      </c>
      <c r="E52" s="307" t="s">
        <v>1955</v>
      </c>
      <c r="F52" s="308" t="s">
        <v>996</v>
      </c>
      <c r="G52" s="303" t="s">
        <v>996</v>
      </c>
      <c r="H52" s="255" t="s">
        <v>2060</v>
      </c>
      <c r="I52" s="49" t="s">
        <v>1199</v>
      </c>
      <c r="J52" s="228">
        <v>24490</v>
      </c>
      <c r="K52" s="303" t="s">
        <v>999</v>
      </c>
      <c r="L52" s="227"/>
      <c r="M52" s="227"/>
      <c r="N52" s="227"/>
      <c r="O52" s="179"/>
      <c r="P52" s="179"/>
      <c r="Q52" s="179"/>
      <c r="R52" s="179"/>
      <c r="S52" s="179"/>
      <c r="T52" s="179"/>
      <c r="U52" s="179"/>
      <c r="V52" s="179"/>
      <c r="W52" s="179"/>
      <c r="X52" s="179"/>
      <c r="Y52" s="179"/>
      <c r="Z52" s="179"/>
      <c r="AA52" s="179"/>
      <c r="AB52" s="179"/>
    </row>
    <row r="53" spans="2:28" s="49" customFormat="1" ht="15.75">
      <c r="B53" s="305" t="str">
        <f>VLOOKUP(C53,'Part 3 - Reporting entities'!$B$32:$I$46,3,FALSE)</f>
        <v>1091650-2</v>
      </c>
      <c r="C53" s="307" t="s">
        <v>2042</v>
      </c>
      <c r="D53" s="255" t="s">
        <v>1943</v>
      </c>
      <c r="E53" s="307" t="s">
        <v>1950</v>
      </c>
      <c r="F53" s="308" t="s">
        <v>996</v>
      </c>
      <c r="G53" s="303" t="s">
        <v>996</v>
      </c>
      <c r="H53" s="255" t="s">
        <v>2060</v>
      </c>
      <c r="I53" s="49" t="s">
        <v>1199</v>
      </c>
      <c r="J53" s="228">
        <v>500000</v>
      </c>
      <c r="K53" s="303" t="s">
        <v>999</v>
      </c>
      <c r="L53" s="227"/>
      <c r="M53" s="227"/>
      <c r="N53" s="227"/>
      <c r="O53" s="179"/>
      <c r="P53" s="179"/>
      <c r="Q53" s="179"/>
      <c r="R53" s="179"/>
      <c r="S53" s="179"/>
      <c r="T53" s="179"/>
      <c r="U53" s="179"/>
      <c r="V53" s="179"/>
      <c r="W53" s="179"/>
      <c r="X53" s="179"/>
      <c r="Y53" s="179"/>
      <c r="Z53" s="179"/>
      <c r="AA53" s="179"/>
      <c r="AB53" s="179"/>
    </row>
    <row r="54" spans="2:28" s="49" customFormat="1" ht="15.75">
      <c r="B54" s="305" t="str">
        <f>VLOOKUP(C54,'Part 3 - Reporting entities'!$B$32:$I$46,3,FALSE)</f>
        <v>1091650-2</v>
      </c>
      <c r="C54" s="307" t="s">
        <v>2042</v>
      </c>
      <c r="D54" s="255" t="s">
        <v>1943</v>
      </c>
      <c r="E54" s="307" t="s">
        <v>1964</v>
      </c>
      <c r="F54" s="308" t="s">
        <v>999</v>
      </c>
      <c r="G54" s="308" t="s">
        <v>999</v>
      </c>
      <c r="H54" s="227"/>
      <c r="I54" s="49" t="s">
        <v>1199</v>
      </c>
      <c r="J54" s="228">
        <v>53065.286501295195</v>
      </c>
      <c r="K54" s="303" t="s">
        <v>999</v>
      </c>
      <c r="L54" s="227"/>
      <c r="M54" s="227"/>
      <c r="N54" s="227"/>
      <c r="O54" s="179"/>
      <c r="P54" s="179"/>
      <c r="Q54" s="179"/>
      <c r="R54" s="179"/>
      <c r="S54" s="179"/>
      <c r="T54" s="179"/>
      <c r="U54" s="179"/>
      <c r="V54" s="179"/>
      <c r="W54" s="179"/>
      <c r="X54" s="179"/>
      <c r="Y54" s="179"/>
      <c r="Z54" s="179"/>
      <c r="AA54" s="179"/>
      <c r="AB54" s="179"/>
    </row>
    <row r="55" spans="2:28" s="49" customFormat="1" ht="15.75">
      <c r="B55" s="305" t="str">
        <f>VLOOKUP(C55,'Part 3 - Reporting entities'!$B$32:$I$46,3,FALSE)</f>
        <v>1091650-2</v>
      </c>
      <c r="C55" s="307" t="s">
        <v>2042</v>
      </c>
      <c r="D55" s="255" t="s">
        <v>1943</v>
      </c>
      <c r="E55" s="307" t="s">
        <v>1952</v>
      </c>
      <c r="F55" s="308" t="s">
        <v>996</v>
      </c>
      <c r="G55" s="303" t="s">
        <v>996</v>
      </c>
      <c r="H55" s="255" t="s">
        <v>2060</v>
      </c>
      <c r="I55" s="49" t="s">
        <v>1199</v>
      </c>
      <c r="J55" s="228">
        <v>372943</v>
      </c>
      <c r="K55" s="303" t="s">
        <v>999</v>
      </c>
      <c r="L55" s="227"/>
      <c r="M55" s="227"/>
      <c r="N55" s="227"/>
      <c r="O55" s="179"/>
      <c r="P55" s="179"/>
      <c r="Q55" s="179"/>
      <c r="R55" s="179"/>
      <c r="S55" s="179"/>
      <c r="T55" s="179"/>
      <c r="U55" s="179"/>
      <c r="V55" s="179"/>
      <c r="W55" s="179"/>
      <c r="X55" s="179"/>
      <c r="Y55" s="179"/>
      <c r="Z55" s="179"/>
      <c r="AA55" s="179"/>
      <c r="AB55" s="179"/>
    </row>
    <row r="56" spans="2:28" s="49" customFormat="1" ht="15.75">
      <c r="B56" s="305" t="str">
        <f>VLOOKUP(C56,'Part 3 - Reporting entities'!$B$32:$I$46,3,FALSE)</f>
        <v>1082357-0</v>
      </c>
      <c r="C56" s="307" t="s">
        <v>2038</v>
      </c>
      <c r="D56" s="255"/>
      <c r="E56" s="307" t="s">
        <v>1954</v>
      </c>
      <c r="F56" s="308" t="s">
        <v>996</v>
      </c>
      <c r="G56" s="303" t="s">
        <v>996</v>
      </c>
      <c r="H56" s="227" t="s">
        <v>2061</v>
      </c>
      <c r="I56" s="49" t="s">
        <v>1199</v>
      </c>
      <c r="J56" s="228">
        <v>168840</v>
      </c>
      <c r="K56" s="303" t="s">
        <v>999</v>
      </c>
      <c r="L56" s="227"/>
      <c r="M56" s="227"/>
      <c r="N56" s="227"/>
      <c r="O56" s="179"/>
      <c r="P56" s="179"/>
      <c r="Q56" s="179"/>
      <c r="R56" s="179"/>
      <c r="S56" s="179"/>
      <c r="T56" s="179"/>
      <c r="U56" s="179"/>
      <c r="V56" s="179"/>
      <c r="W56" s="179"/>
      <c r="X56" s="179"/>
      <c r="Y56" s="179"/>
      <c r="Z56" s="179"/>
      <c r="AA56" s="179"/>
      <c r="AB56" s="179"/>
    </row>
    <row r="57" spans="2:28" s="49" customFormat="1" ht="15.75">
      <c r="B57" s="305" t="str">
        <f>VLOOKUP(C57,'Part 3 - Reporting entities'!$B$32:$I$46,3,FALSE)</f>
        <v>1082357-0</v>
      </c>
      <c r="C57" s="307" t="s">
        <v>2038</v>
      </c>
      <c r="E57" s="307" t="s">
        <v>1955</v>
      </c>
      <c r="F57" s="308" t="s">
        <v>996</v>
      </c>
      <c r="G57" s="303" t="s">
        <v>996</v>
      </c>
      <c r="H57" s="255" t="s">
        <v>2061</v>
      </c>
      <c r="I57" s="49" t="s">
        <v>1199</v>
      </c>
      <c r="J57" s="228">
        <v>33768</v>
      </c>
      <c r="K57" s="303" t="s">
        <v>999</v>
      </c>
      <c r="L57" s="227"/>
      <c r="M57" s="227"/>
      <c r="N57" s="227"/>
      <c r="O57" s="179"/>
      <c r="P57" s="179"/>
      <c r="Q57" s="179"/>
      <c r="R57" s="179"/>
      <c r="S57" s="179"/>
      <c r="T57" s="179"/>
      <c r="U57" s="179"/>
      <c r="V57" s="179"/>
      <c r="W57" s="179"/>
      <c r="X57" s="179"/>
      <c r="Y57" s="179"/>
      <c r="Z57" s="179"/>
      <c r="AA57" s="179"/>
      <c r="AB57" s="179"/>
    </row>
    <row r="58" spans="2:28" s="49" customFormat="1" ht="15.75">
      <c r="B58" s="305" t="str">
        <f>VLOOKUP(C58,'Part 3 - Reporting entities'!$B$32:$I$46,3,FALSE)</f>
        <v>1082357-0</v>
      </c>
      <c r="C58" s="307" t="s">
        <v>2038</v>
      </c>
      <c r="D58" s="255" t="s">
        <v>1943</v>
      </c>
      <c r="E58" s="307" t="s">
        <v>1950</v>
      </c>
      <c r="F58" s="308" t="s">
        <v>996</v>
      </c>
      <c r="G58" s="303" t="s">
        <v>996</v>
      </c>
      <c r="H58" s="255" t="s">
        <v>2061</v>
      </c>
      <c r="I58" s="49" t="s">
        <v>1199</v>
      </c>
      <c r="J58" s="228">
        <v>530450</v>
      </c>
      <c r="K58" s="303" t="s">
        <v>999</v>
      </c>
      <c r="L58" s="227"/>
      <c r="M58" s="227"/>
      <c r="N58" s="227"/>
      <c r="O58" s="179"/>
      <c r="P58" s="179"/>
      <c r="Q58" s="179"/>
      <c r="R58" s="179"/>
      <c r="S58" s="179"/>
      <c r="T58" s="179"/>
      <c r="U58" s="179"/>
      <c r="V58" s="179"/>
      <c r="W58" s="179"/>
      <c r="X58" s="179"/>
      <c r="Y58" s="179"/>
      <c r="Z58" s="179"/>
      <c r="AA58" s="179"/>
      <c r="AB58" s="179"/>
    </row>
    <row r="59" spans="2:28" s="49" customFormat="1" ht="15.75">
      <c r="B59" s="305" t="str">
        <f>VLOOKUP(C59,'Part 3 - Reporting entities'!$B$32:$I$46,3,FALSE)</f>
        <v>1082357-0</v>
      </c>
      <c r="C59" s="307" t="s">
        <v>2038</v>
      </c>
      <c r="D59" s="255" t="s">
        <v>1943</v>
      </c>
      <c r="E59" s="307" t="s">
        <v>1952</v>
      </c>
      <c r="F59" s="308" t="s">
        <v>996</v>
      </c>
      <c r="G59" s="303" t="s">
        <v>996</v>
      </c>
      <c r="H59" s="255" t="s">
        <v>2061</v>
      </c>
      <c r="I59" s="49" t="s">
        <v>1199</v>
      </c>
      <c r="J59" s="228">
        <v>44438</v>
      </c>
      <c r="K59" s="303" t="s">
        <v>999</v>
      </c>
      <c r="L59" s="227"/>
      <c r="M59" s="227"/>
      <c r="N59" s="227"/>
      <c r="O59" s="179"/>
      <c r="P59" s="179"/>
      <c r="Q59" s="179"/>
      <c r="R59" s="179"/>
      <c r="S59" s="179"/>
      <c r="T59" s="179"/>
      <c r="U59" s="179"/>
      <c r="V59" s="179"/>
      <c r="W59" s="179"/>
      <c r="X59" s="179"/>
      <c r="Y59" s="179"/>
      <c r="Z59" s="179"/>
      <c r="AA59" s="179"/>
      <c r="AB59" s="179"/>
    </row>
    <row r="60" spans="2:28" s="49" customFormat="1" ht="47.25">
      <c r="B60" s="305" t="str">
        <f>VLOOKUP(C60,'Part 3 - Reporting entities'!$B$32:$I$46,3,FALSE)</f>
        <v>1082357-0</v>
      </c>
      <c r="C60" s="307" t="s">
        <v>2038</v>
      </c>
      <c r="D60" s="257" t="s">
        <v>1975</v>
      </c>
      <c r="E60" s="307" t="s">
        <v>1956</v>
      </c>
      <c r="F60" s="308" t="s">
        <v>999</v>
      </c>
      <c r="G60" s="308" t="s">
        <v>999</v>
      </c>
      <c r="H60" s="227"/>
      <c r="I60" s="49" t="s">
        <v>1199</v>
      </c>
      <c r="J60" s="228">
        <v>84293.71777587269</v>
      </c>
      <c r="K60" s="303" t="s">
        <v>999</v>
      </c>
      <c r="L60" s="227"/>
      <c r="M60" s="227"/>
      <c r="N60" s="227"/>
      <c r="O60" s="179"/>
      <c r="P60" s="179"/>
      <c r="Q60" s="179"/>
      <c r="R60" s="179"/>
      <c r="S60" s="179"/>
      <c r="T60" s="179"/>
      <c r="U60" s="179"/>
      <c r="V60" s="179"/>
      <c r="W60" s="179"/>
      <c r="X60" s="179"/>
      <c r="Y60" s="179"/>
      <c r="Z60" s="179"/>
      <c r="AA60" s="179"/>
      <c r="AB60" s="179"/>
    </row>
    <row r="61" spans="2:28" s="49" customFormat="1" ht="15.75">
      <c r="B61" s="305" t="str">
        <f>VLOOKUP(C61,'Part 3 - Reporting entities'!$B$32:$I$46,3,FALSE)</f>
        <v>1009710-01</v>
      </c>
      <c r="C61" s="307" t="s">
        <v>2047</v>
      </c>
      <c r="E61" s="307" t="s">
        <v>1954</v>
      </c>
      <c r="F61" s="308" t="s">
        <v>996</v>
      </c>
      <c r="G61" s="303" t="s">
        <v>996</v>
      </c>
      <c r="H61" s="227" t="s">
        <v>2062</v>
      </c>
      <c r="I61" s="49" t="s">
        <v>1199</v>
      </c>
      <c r="J61" s="228">
        <v>5590</v>
      </c>
      <c r="K61" s="303" t="s">
        <v>999</v>
      </c>
      <c r="L61" s="227"/>
      <c r="M61" s="227"/>
      <c r="N61" s="227"/>
      <c r="O61" s="179"/>
      <c r="P61" s="179"/>
      <c r="Q61" s="179"/>
      <c r="R61" s="179"/>
      <c r="S61" s="179"/>
      <c r="T61" s="179"/>
      <c r="U61" s="179"/>
      <c r="V61" s="179"/>
      <c r="W61" s="179"/>
      <c r="X61" s="179"/>
      <c r="Y61" s="179"/>
      <c r="Z61" s="179"/>
      <c r="AA61" s="179"/>
      <c r="AB61" s="179"/>
    </row>
    <row r="62" spans="2:28" s="49" customFormat="1" ht="15.75">
      <c r="B62" s="305" t="str">
        <f>VLOOKUP(C62,'Part 3 - Reporting entities'!$B$32:$I$46,3,FALSE)</f>
        <v>1009710-01</v>
      </c>
      <c r="C62" s="307" t="s">
        <v>2047</v>
      </c>
      <c r="E62" s="307" t="s">
        <v>1955</v>
      </c>
      <c r="F62" s="308" t="s">
        <v>996</v>
      </c>
      <c r="G62" s="303" t="s">
        <v>996</v>
      </c>
      <c r="H62" s="255" t="s">
        <v>2062</v>
      </c>
      <c r="I62" s="49" t="s">
        <v>1199</v>
      </c>
      <c r="J62" s="228">
        <v>1118</v>
      </c>
      <c r="K62" s="303" t="s">
        <v>999</v>
      </c>
      <c r="L62" s="227"/>
      <c r="M62" s="227"/>
      <c r="N62" s="227"/>
      <c r="O62" s="179"/>
      <c r="P62" s="179"/>
      <c r="Q62" s="179"/>
      <c r="R62" s="179"/>
      <c r="S62" s="179"/>
      <c r="T62" s="179"/>
      <c r="U62" s="179"/>
      <c r="V62" s="179"/>
      <c r="W62" s="179"/>
      <c r="X62" s="179"/>
      <c r="Y62" s="179"/>
      <c r="Z62" s="179"/>
      <c r="AA62" s="179"/>
      <c r="AB62" s="179"/>
    </row>
    <row r="63" spans="2:28" s="49" customFormat="1" ht="15.75">
      <c r="B63" s="305" t="str">
        <f>VLOOKUP(C63,'Part 3 - Reporting entities'!$B$32:$I$46,3,FALSE)</f>
        <v>1009710-01</v>
      </c>
      <c r="C63" s="307" t="s">
        <v>2047</v>
      </c>
      <c r="D63" s="255" t="s">
        <v>1943</v>
      </c>
      <c r="E63" s="307" t="s">
        <v>1950</v>
      </c>
      <c r="F63" s="308" t="s">
        <v>996</v>
      </c>
      <c r="G63" s="303" t="s">
        <v>996</v>
      </c>
      <c r="H63" s="255" t="s">
        <v>2062</v>
      </c>
      <c r="I63" s="49" t="s">
        <v>1199</v>
      </c>
      <c r="J63" s="228">
        <v>500000</v>
      </c>
      <c r="K63" s="303" t="s">
        <v>999</v>
      </c>
      <c r="L63" s="227"/>
      <c r="M63" s="227"/>
      <c r="N63" s="227"/>
      <c r="O63" s="179"/>
      <c r="P63" s="179"/>
      <c r="Q63" s="179"/>
      <c r="R63" s="179"/>
      <c r="S63" s="179"/>
      <c r="T63" s="179"/>
      <c r="U63" s="179"/>
      <c r="V63" s="179"/>
      <c r="W63" s="179"/>
      <c r="X63" s="179"/>
      <c r="Y63" s="179"/>
      <c r="Z63" s="179"/>
      <c r="AA63" s="179"/>
      <c r="AB63" s="179"/>
    </row>
    <row r="64" spans="2:28" s="49" customFormat="1" ht="15.75">
      <c r="B64" s="305" t="str">
        <f>VLOOKUP(C64,'Part 3 - Reporting entities'!$B$32:$I$46,3,FALSE)</f>
        <v>1009710-01</v>
      </c>
      <c r="C64" s="307" t="s">
        <v>2047</v>
      </c>
      <c r="D64" s="255" t="s">
        <v>1943</v>
      </c>
      <c r="E64" s="307" t="s">
        <v>1964</v>
      </c>
      <c r="F64" s="308" t="s">
        <v>999</v>
      </c>
      <c r="G64" s="308" t="s">
        <v>999</v>
      </c>
      <c r="H64" s="227"/>
      <c r="I64" s="49" t="s">
        <v>1199</v>
      </c>
      <c r="J64" s="228">
        <v>203095.846021956</v>
      </c>
      <c r="K64" s="303" t="s">
        <v>999</v>
      </c>
      <c r="L64" s="227"/>
      <c r="M64" s="227"/>
      <c r="N64" s="227"/>
      <c r="O64" s="179"/>
      <c r="P64" s="179"/>
      <c r="Q64" s="179"/>
      <c r="R64" s="179"/>
      <c r="S64" s="179"/>
      <c r="T64" s="179"/>
      <c r="U64" s="179"/>
      <c r="V64" s="179"/>
      <c r="W64" s="179"/>
      <c r="X64" s="179"/>
      <c r="Y64" s="179"/>
      <c r="Z64" s="179"/>
      <c r="AA64" s="179"/>
      <c r="AB64" s="179"/>
    </row>
    <row r="65" spans="2:28" s="49" customFormat="1" ht="47.25">
      <c r="B65" s="305" t="str">
        <f>VLOOKUP(C65,'Part 3 - Reporting entities'!$B$32:$I$46,3,FALSE)</f>
        <v>1009710-01</v>
      </c>
      <c r="C65" s="307" t="s">
        <v>2047</v>
      </c>
      <c r="D65" s="257" t="s">
        <v>1975</v>
      </c>
      <c r="E65" s="307" t="s">
        <v>1956</v>
      </c>
      <c r="F65" s="308" t="s">
        <v>999</v>
      </c>
      <c r="G65" s="308" t="s">
        <v>999</v>
      </c>
      <c r="H65" s="227"/>
      <c r="I65" s="49" t="s">
        <v>1199</v>
      </c>
      <c r="J65" s="228">
        <v>39978.994947878455</v>
      </c>
      <c r="K65" s="303" t="s">
        <v>999</v>
      </c>
      <c r="L65" s="227"/>
      <c r="M65" s="227"/>
      <c r="N65" s="227"/>
      <c r="O65" s="179"/>
      <c r="P65" s="179"/>
      <c r="Q65" s="179"/>
      <c r="R65" s="179"/>
      <c r="S65" s="179"/>
      <c r="T65" s="179"/>
      <c r="U65" s="179"/>
      <c r="V65" s="179"/>
      <c r="W65" s="179"/>
      <c r="X65" s="179"/>
      <c r="Y65" s="179"/>
      <c r="Z65" s="179"/>
      <c r="AA65" s="179"/>
      <c r="AB65" s="179"/>
    </row>
    <row r="66" spans="2:28" s="49" customFormat="1" ht="15.75">
      <c r="B66" s="305" t="str">
        <f>VLOOKUP(C66,'Part 3 - Reporting entities'!$B$32:$I$46,3,FALSE)</f>
        <v>1057073-9</v>
      </c>
      <c r="C66" s="307" t="s">
        <v>2045</v>
      </c>
      <c r="E66" s="307" t="s">
        <v>1954</v>
      </c>
      <c r="F66" s="308" t="s">
        <v>996</v>
      </c>
      <c r="G66" s="303" t="s">
        <v>996</v>
      </c>
      <c r="H66" s="255" t="s">
        <v>2062</v>
      </c>
      <c r="I66" s="49" t="s">
        <v>1199</v>
      </c>
      <c r="J66" s="228">
        <v>67400</v>
      </c>
      <c r="K66" s="303" t="s">
        <v>999</v>
      </c>
      <c r="L66" s="227"/>
      <c r="M66" s="227"/>
      <c r="N66" s="227"/>
      <c r="O66" s="179"/>
      <c r="P66" s="179"/>
      <c r="Q66" s="179"/>
      <c r="R66" s="179"/>
      <c r="S66" s="179"/>
      <c r="T66" s="179"/>
      <c r="U66" s="179"/>
      <c r="V66" s="179"/>
      <c r="W66" s="179"/>
      <c r="X66" s="179"/>
      <c r="Y66" s="179"/>
      <c r="Z66" s="179"/>
      <c r="AA66" s="179"/>
      <c r="AB66" s="179"/>
    </row>
    <row r="67" spans="2:28" s="49" customFormat="1" ht="15.75">
      <c r="B67" s="305" t="str">
        <f>VLOOKUP(C67,'Part 3 - Reporting entities'!$B$32:$I$46,3,FALSE)</f>
        <v>1057073-9</v>
      </c>
      <c r="C67" s="307" t="s">
        <v>2045</v>
      </c>
      <c r="D67" s="255"/>
      <c r="E67" s="307" t="s">
        <v>1955</v>
      </c>
      <c r="F67" s="308" t="s">
        <v>996</v>
      </c>
      <c r="G67" s="303" t="s">
        <v>996</v>
      </c>
      <c r="H67" s="255" t="s">
        <v>2062</v>
      </c>
      <c r="I67" s="49" t="s">
        <v>1199</v>
      </c>
      <c r="J67" s="228">
        <v>13480</v>
      </c>
      <c r="K67" s="303" t="s">
        <v>999</v>
      </c>
      <c r="L67" s="227"/>
      <c r="M67" s="227"/>
      <c r="N67" s="227"/>
      <c r="O67" s="179"/>
      <c r="P67" s="179"/>
      <c r="Q67" s="179"/>
      <c r="R67" s="179"/>
      <c r="S67" s="179"/>
      <c r="T67" s="179"/>
      <c r="U67" s="179"/>
      <c r="V67" s="179"/>
      <c r="W67" s="179"/>
      <c r="X67" s="179"/>
      <c r="Y67" s="179"/>
      <c r="Z67" s="179"/>
      <c r="AA67" s="179"/>
      <c r="AB67" s="179"/>
    </row>
    <row r="68" spans="2:28" s="49" customFormat="1" ht="15.75">
      <c r="B68" s="305" t="str">
        <f>VLOOKUP(C68,'Part 3 - Reporting entities'!$B$32:$I$46,3,FALSE)</f>
        <v>1057073-9</v>
      </c>
      <c r="C68" s="307" t="s">
        <v>2045</v>
      </c>
      <c r="D68" s="255" t="s">
        <v>1943</v>
      </c>
      <c r="E68" s="307" t="s">
        <v>1950</v>
      </c>
      <c r="F68" s="308" t="s">
        <v>996</v>
      </c>
      <c r="G68" s="303" t="s">
        <v>996</v>
      </c>
      <c r="H68" s="255" t="s">
        <v>2062</v>
      </c>
      <c r="I68" s="49" t="s">
        <v>1199</v>
      </c>
      <c r="J68" s="228">
        <v>515000</v>
      </c>
      <c r="K68" s="303" t="s">
        <v>999</v>
      </c>
      <c r="L68" s="227"/>
      <c r="M68" s="227"/>
      <c r="N68" s="227"/>
      <c r="O68" s="179"/>
      <c r="P68" s="179"/>
      <c r="Q68" s="179"/>
      <c r="R68" s="179"/>
      <c r="S68" s="179"/>
      <c r="T68" s="179"/>
      <c r="U68" s="179"/>
      <c r="V68" s="179"/>
      <c r="W68" s="179"/>
      <c r="X68" s="179"/>
      <c r="Y68" s="179"/>
      <c r="Z68" s="179"/>
      <c r="AA68" s="179"/>
      <c r="AB68" s="179"/>
    </row>
    <row r="69" spans="2:28" s="49" customFormat="1" ht="47.25">
      <c r="B69" s="305" t="str">
        <f>VLOOKUP(C69,'Part 3 - Reporting entities'!$B$32:$I$46,3,FALSE)</f>
        <v>1057073-9</v>
      </c>
      <c r="C69" s="307" t="s">
        <v>2045</v>
      </c>
      <c r="D69" s="257" t="s">
        <v>1975</v>
      </c>
      <c r="E69" s="307" t="s">
        <v>1956</v>
      </c>
      <c r="F69" s="308" t="s">
        <v>999</v>
      </c>
      <c r="G69" s="308" t="s">
        <v>999</v>
      </c>
      <c r="H69" s="227"/>
      <c r="I69" s="49" t="s">
        <v>1199</v>
      </c>
      <c r="J69" s="228">
        <v>88717.80304238781</v>
      </c>
      <c r="K69" s="303" t="s">
        <v>999</v>
      </c>
      <c r="L69" s="227"/>
      <c r="M69" s="227"/>
      <c r="N69" s="227"/>
      <c r="O69" s="179"/>
      <c r="P69" s="179"/>
      <c r="Q69" s="179"/>
      <c r="R69" s="179"/>
      <c r="S69" s="179"/>
      <c r="T69" s="179"/>
      <c r="U69" s="179"/>
      <c r="V69" s="179"/>
      <c r="W69" s="179"/>
      <c r="X69" s="179"/>
      <c r="Y69" s="179"/>
      <c r="Z69" s="179"/>
      <c r="AA69" s="179"/>
      <c r="AB69" s="179"/>
    </row>
    <row r="70" spans="2:28" s="49" customFormat="1" ht="15.75">
      <c r="B70" s="305" t="str">
        <f>VLOOKUP(C70,'Part 3 - Reporting entities'!$B$32:$I$46,3,FALSE)</f>
        <v>1030730-0</v>
      </c>
      <c r="C70" s="307" t="s">
        <v>2046</v>
      </c>
      <c r="D70" s="255" t="s">
        <v>1948</v>
      </c>
      <c r="E70" s="307" t="s">
        <v>2070</v>
      </c>
      <c r="F70" s="308" t="s">
        <v>996</v>
      </c>
      <c r="G70" s="303" t="s">
        <v>996</v>
      </c>
      <c r="H70" s="255" t="s">
        <v>2062</v>
      </c>
      <c r="I70" s="49" t="s">
        <v>1199</v>
      </c>
      <c r="J70" s="228">
        <v>2700.18</v>
      </c>
      <c r="K70" s="303" t="s">
        <v>999</v>
      </c>
      <c r="L70" s="227"/>
      <c r="M70" s="227"/>
      <c r="N70" s="227"/>
      <c r="O70" s="179"/>
      <c r="P70" s="179"/>
      <c r="Q70" s="179"/>
      <c r="R70" s="179"/>
      <c r="S70" s="179"/>
      <c r="T70" s="179"/>
      <c r="U70" s="179"/>
      <c r="V70" s="179"/>
      <c r="W70" s="179"/>
      <c r="X70" s="179"/>
      <c r="Y70" s="179"/>
      <c r="Z70" s="179"/>
      <c r="AA70" s="179"/>
      <c r="AB70" s="179"/>
    </row>
    <row r="71" spans="2:28" s="49" customFormat="1" ht="15.75">
      <c r="B71" s="305" t="str">
        <f>VLOOKUP(C71,'Part 3 - Reporting entities'!$B$32:$I$46,3,FALSE)</f>
        <v>1030730-0</v>
      </c>
      <c r="C71" s="307" t="s">
        <v>2046</v>
      </c>
      <c r="D71" s="255" t="s">
        <v>1943</v>
      </c>
      <c r="E71" s="307" t="s">
        <v>1950</v>
      </c>
      <c r="F71" s="308" t="s">
        <v>996</v>
      </c>
      <c r="G71" s="303" t="s">
        <v>996</v>
      </c>
      <c r="H71" s="255" t="s">
        <v>2062</v>
      </c>
      <c r="I71" s="49" t="s">
        <v>1199</v>
      </c>
      <c r="J71" s="228">
        <v>614937</v>
      </c>
      <c r="K71" s="303" t="s">
        <v>999</v>
      </c>
      <c r="L71" s="227"/>
      <c r="M71" s="227"/>
      <c r="N71" s="227"/>
      <c r="O71" s="179"/>
      <c r="P71" s="179"/>
      <c r="Q71" s="179"/>
      <c r="R71" s="179"/>
      <c r="S71" s="179"/>
      <c r="T71" s="179"/>
      <c r="U71" s="179"/>
      <c r="V71" s="179"/>
      <c r="W71" s="179"/>
      <c r="X71" s="179"/>
      <c r="Y71" s="179"/>
      <c r="Z71" s="179"/>
      <c r="AA71" s="179"/>
      <c r="AB71" s="179"/>
    </row>
    <row r="72" spans="2:28" s="49" customFormat="1" ht="15.75">
      <c r="B72" s="305" t="str">
        <f>VLOOKUP(C72,'Part 3 - Reporting entities'!$B$32:$I$46,3,FALSE)</f>
        <v>1103502-2</v>
      </c>
      <c r="C72" s="307" t="s">
        <v>2048</v>
      </c>
      <c r="D72" s="255" t="s">
        <v>1943</v>
      </c>
      <c r="E72" s="307" t="s">
        <v>1950</v>
      </c>
      <c r="F72" s="308" t="s">
        <v>996</v>
      </c>
      <c r="G72" s="303" t="s">
        <v>996</v>
      </c>
      <c r="H72" s="255" t="s">
        <v>2062</v>
      </c>
      <c r="I72" s="49" t="s">
        <v>1199</v>
      </c>
      <c r="J72" s="228">
        <v>500000</v>
      </c>
      <c r="K72" s="303" t="s">
        <v>999</v>
      </c>
      <c r="L72" s="227"/>
      <c r="M72" s="227"/>
      <c r="N72" s="227"/>
      <c r="O72" s="179"/>
      <c r="P72" s="179"/>
      <c r="Q72" s="179"/>
      <c r="R72" s="179"/>
      <c r="S72" s="179"/>
      <c r="T72" s="179"/>
      <c r="U72" s="179"/>
      <c r="V72" s="179"/>
      <c r="W72" s="179"/>
      <c r="X72" s="179"/>
      <c r="Y72" s="179"/>
      <c r="Z72" s="179"/>
      <c r="AA72" s="179"/>
      <c r="AB72" s="179"/>
    </row>
    <row r="73" spans="2:28" s="49" customFormat="1" ht="47.25">
      <c r="B73" s="305" t="str">
        <f>VLOOKUP(C73,'Part 3 - Reporting entities'!$B$32:$I$46,3,FALSE)</f>
        <v>1103502-2</v>
      </c>
      <c r="C73" s="307" t="s">
        <v>2048</v>
      </c>
      <c r="D73" s="257" t="s">
        <v>1975</v>
      </c>
      <c r="E73" s="307" t="s">
        <v>1956</v>
      </c>
      <c r="F73" s="308" t="s">
        <v>999</v>
      </c>
      <c r="G73" s="308" t="s">
        <v>999</v>
      </c>
      <c r="H73" s="227"/>
      <c r="I73" s="49" t="s">
        <v>1199</v>
      </c>
      <c r="J73" s="228">
        <v>34744.27043721589</v>
      </c>
      <c r="K73" s="303" t="s">
        <v>999</v>
      </c>
      <c r="L73" s="227"/>
      <c r="M73" s="227"/>
      <c r="N73" s="227"/>
      <c r="O73" s="179"/>
      <c r="P73" s="179"/>
      <c r="Q73" s="179"/>
      <c r="R73" s="179"/>
      <c r="S73" s="179"/>
      <c r="T73" s="179"/>
      <c r="U73" s="179"/>
      <c r="V73" s="179"/>
      <c r="W73" s="179"/>
      <c r="X73" s="179"/>
      <c r="Y73" s="179"/>
      <c r="Z73" s="179"/>
      <c r="AA73" s="179"/>
      <c r="AB73" s="179"/>
    </row>
    <row r="74" spans="2:28" s="49" customFormat="1" ht="15.75">
      <c r="B74" s="305" t="str">
        <f>VLOOKUP(C74,'Part 3 - Reporting entities'!$B$32:$I$46,3,FALSE)</f>
        <v>1001889-0</v>
      </c>
      <c r="C74" s="307" t="s">
        <v>2044</v>
      </c>
      <c r="D74" s="255" t="s">
        <v>1943</v>
      </c>
      <c r="E74" s="307" t="s">
        <v>1950</v>
      </c>
      <c r="F74" s="308" t="s">
        <v>996</v>
      </c>
      <c r="G74" s="303" t="s">
        <v>996</v>
      </c>
      <c r="H74" s="255" t="s">
        <v>2062</v>
      </c>
      <c r="I74" s="49" t="s">
        <v>1199</v>
      </c>
      <c r="J74" s="228">
        <v>250000</v>
      </c>
      <c r="K74" s="303" t="s">
        <v>999</v>
      </c>
      <c r="L74" s="227"/>
      <c r="M74" s="227"/>
      <c r="N74" s="227"/>
      <c r="O74" s="179"/>
      <c r="P74" s="179"/>
      <c r="Q74" s="179"/>
      <c r="R74" s="179"/>
      <c r="S74" s="179"/>
      <c r="T74" s="179"/>
      <c r="U74" s="179"/>
      <c r="V74" s="179"/>
      <c r="W74" s="179"/>
      <c r="X74" s="179"/>
      <c r="Y74" s="179"/>
      <c r="Z74" s="179"/>
      <c r="AA74" s="179"/>
      <c r="AB74" s="179"/>
    </row>
    <row r="75" spans="2:28" s="49" customFormat="1" ht="15.75">
      <c r="B75" s="305" t="str">
        <f>VLOOKUP(C75,'Part 3 - Reporting entities'!$B$32:$I$46,3,FALSE)</f>
        <v>1001889-0</v>
      </c>
      <c r="C75" s="307" t="s">
        <v>2044</v>
      </c>
      <c r="D75" s="255" t="s">
        <v>1943</v>
      </c>
      <c r="E75" s="307" t="s">
        <v>1964</v>
      </c>
      <c r="F75" s="308" t="s">
        <v>999</v>
      </c>
      <c r="G75" s="308" t="s">
        <v>999</v>
      </c>
      <c r="H75" s="227"/>
      <c r="I75" s="49" t="s">
        <v>1199</v>
      </c>
      <c r="J75" s="228">
        <v>187701.94005995858</v>
      </c>
      <c r="K75" s="303" t="s">
        <v>999</v>
      </c>
      <c r="L75" s="227"/>
      <c r="M75" s="227"/>
      <c r="N75" s="227"/>
      <c r="O75" s="179"/>
      <c r="P75" s="179"/>
      <c r="Q75" s="179"/>
      <c r="R75" s="179"/>
      <c r="S75" s="179"/>
      <c r="T75" s="179"/>
      <c r="U75" s="179"/>
      <c r="V75" s="179"/>
      <c r="W75" s="179"/>
      <c r="X75" s="179"/>
      <c r="Y75" s="179"/>
      <c r="Z75" s="179"/>
      <c r="AA75" s="179"/>
      <c r="AB75" s="179"/>
    </row>
    <row r="76" spans="2:28" s="49" customFormat="1" ht="15.75">
      <c r="B76" s="305">
        <f>VLOOKUP(C76,'Part 3 - Reporting entities'!$B$32:$I$46,3,FALSE)</f>
        <v>0</v>
      </c>
      <c r="C76" s="307" t="s">
        <v>2071</v>
      </c>
      <c r="D76" s="255" t="s">
        <v>1948</v>
      </c>
      <c r="E76" s="307" t="s">
        <v>2070</v>
      </c>
      <c r="F76" s="308" t="s">
        <v>996</v>
      </c>
      <c r="G76" s="303" t="s">
        <v>996</v>
      </c>
      <c r="H76" s="255" t="s">
        <v>2062</v>
      </c>
      <c r="I76" s="49" t="s">
        <v>1199</v>
      </c>
      <c r="J76" s="228">
        <v>1442985.6427199766</v>
      </c>
      <c r="K76" s="303" t="s">
        <v>999</v>
      </c>
      <c r="L76" s="227"/>
      <c r="M76" s="227"/>
      <c r="N76" s="227"/>
      <c r="O76" s="179"/>
      <c r="P76" s="179"/>
      <c r="Q76" s="179"/>
      <c r="R76" s="179"/>
      <c r="S76" s="179"/>
      <c r="T76" s="179"/>
      <c r="U76" s="179"/>
      <c r="V76" s="179"/>
      <c r="W76" s="179"/>
      <c r="X76" s="179"/>
      <c r="Y76" s="179"/>
      <c r="Z76" s="179"/>
      <c r="AA76" s="179"/>
      <c r="AB76" s="179"/>
    </row>
    <row r="77" spans="2:28" s="49" customFormat="1" ht="15.75">
      <c r="B77" s="305">
        <f>VLOOKUP(C77,'Part 3 - Reporting entities'!$B$32:$I$46,3,FALSE)</f>
        <v>0</v>
      </c>
      <c r="C77" s="307" t="s">
        <v>2071</v>
      </c>
      <c r="D77" s="49" t="s">
        <v>1943</v>
      </c>
      <c r="E77" s="307" t="s">
        <v>2067</v>
      </c>
      <c r="F77" s="308" t="s">
        <v>996</v>
      </c>
      <c r="G77" s="303" t="s">
        <v>996</v>
      </c>
      <c r="H77" s="255" t="s">
        <v>2062</v>
      </c>
      <c r="I77" s="49" t="s">
        <v>1199</v>
      </c>
      <c r="J77" s="228">
        <v>942494</v>
      </c>
      <c r="K77" s="303" t="s">
        <v>999</v>
      </c>
      <c r="L77" s="227"/>
      <c r="M77" s="227"/>
      <c r="N77" s="227"/>
      <c r="O77" s="179"/>
      <c r="P77" s="179"/>
      <c r="Q77" s="179"/>
      <c r="R77" s="179"/>
      <c r="S77" s="179"/>
      <c r="T77" s="179"/>
      <c r="U77" s="179"/>
      <c r="V77" s="179"/>
      <c r="W77" s="179"/>
      <c r="X77" s="179"/>
      <c r="Y77" s="179"/>
      <c r="Z77" s="179"/>
      <c r="AA77" s="179"/>
      <c r="AB77" s="179"/>
    </row>
    <row r="78" spans="2:28" s="49" customFormat="1" ht="15.75">
      <c r="B78" s="305">
        <f>VLOOKUP(C78,'Part 3 - Reporting entities'!$B$32:$I$46,3,FALSE)</f>
        <v>0</v>
      </c>
      <c r="C78" s="307" t="s">
        <v>2071</v>
      </c>
      <c r="D78" s="255" t="s">
        <v>1943</v>
      </c>
      <c r="E78" s="307" t="s">
        <v>1974</v>
      </c>
      <c r="F78" s="308" t="s">
        <v>999</v>
      </c>
      <c r="G78" s="308" t="s">
        <v>999</v>
      </c>
      <c r="H78" s="227"/>
      <c r="I78" s="49" t="s">
        <v>1199</v>
      </c>
      <c r="J78" s="228">
        <v>162582.05563405724</v>
      </c>
      <c r="K78" s="303" t="s">
        <v>999</v>
      </c>
      <c r="L78" s="227"/>
      <c r="M78" s="227"/>
      <c r="N78" s="227"/>
      <c r="O78" s="179"/>
      <c r="P78" s="179"/>
      <c r="Q78" s="179"/>
      <c r="R78" s="179"/>
      <c r="S78" s="179"/>
      <c r="T78" s="179"/>
      <c r="U78" s="179"/>
      <c r="V78" s="179"/>
      <c r="W78" s="179"/>
      <c r="X78" s="179"/>
      <c r="Y78" s="179"/>
      <c r="Z78" s="179"/>
      <c r="AA78" s="179"/>
      <c r="AB78" s="179"/>
    </row>
    <row r="79" spans="2:28" s="49" customFormat="1" ht="15.75">
      <c r="B79" s="305">
        <f>VLOOKUP(C79,'Part 3 - Reporting entities'!$B$32:$I$46,3,FALSE)</f>
        <v>0</v>
      </c>
      <c r="C79" s="307" t="s">
        <v>2071</v>
      </c>
      <c r="E79" s="307" t="s">
        <v>1954</v>
      </c>
      <c r="F79" s="308" t="s">
        <v>996</v>
      </c>
      <c r="G79" s="303" t="s">
        <v>996</v>
      </c>
      <c r="H79" s="255" t="s">
        <v>2062</v>
      </c>
      <c r="I79" s="49" t="s">
        <v>1199</v>
      </c>
      <c r="J79" s="228">
        <v>417720</v>
      </c>
      <c r="K79" s="303" t="s">
        <v>999</v>
      </c>
      <c r="L79" s="227"/>
      <c r="M79" s="227"/>
      <c r="N79" s="227"/>
      <c r="O79" s="179"/>
      <c r="P79" s="179"/>
      <c r="Q79" s="179"/>
      <c r="R79" s="179"/>
      <c r="S79" s="179"/>
      <c r="T79" s="179"/>
      <c r="U79" s="179"/>
      <c r="V79" s="179"/>
      <c r="W79" s="179"/>
      <c r="X79" s="179"/>
      <c r="Y79" s="179"/>
      <c r="Z79" s="179"/>
      <c r="AA79" s="179"/>
      <c r="AB79" s="179"/>
    </row>
    <row r="80" spans="2:28" s="49" customFormat="1" ht="15.75">
      <c r="B80" s="305">
        <f>VLOOKUP(C80,'Part 3 - Reporting entities'!$B$32:$I$46,3,FALSE)</f>
        <v>0</v>
      </c>
      <c r="C80" s="307" t="s">
        <v>2071</v>
      </c>
      <c r="E80" s="307" t="s">
        <v>1955</v>
      </c>
      <c r="F80" s="308" t="s">
        <v>996</v>
      </c>
      <c r="G80" s="303" t="s">
        <v>996</v>
      </c>
      <c r="H80" s="255" t="s">
        <v>2062</v>
      </c>
      <c r="I80" s="49" t="s">
        <v>1199</v>
      </c>
      <c r="J80" s="228">
        <v>113310</v>
      </c>
      <c r="K80" s="303" t="s">
        <v>999</v>
      </c>
      <c r="L80" s="227"/>
      <c r="M80" s="227"/>
      <c r="N80" s="227"/>
      <c r="O80" s="179"/>
      <c r="P80" s="179"/>
      <c r="Q80" s="179"/>
      <c r="R80" s="179"/>
      <c r="S80" s="179"/>
      <c r="T80" s="179"/>
      <c r="U80" s="179"/>
      <c r="V80" s="179"/>
      <c r="W80" s="179"/>
      <c r="X80" s="179"/>
      <c r="Y80" s="179"/>
      <c r="Z80" s="179"/>
      <c r="AA80" s="179"/>
      <c r="AB80" s="179"/>
    </row>
    <row r="81" spans="2:28" s="49" customFormat="1" ht="15.75">
      <c r="B81" s="305">
        <f>VLOOKUP(C81,'Part 3 - Reporting entities'!$B$32:$I$46,3,FALSE)</f>
        <v>0</v>
      </c>
      <c r="C81" s="307" t="s">
        <v>2071</v>
      </c>
      <c r="D81" s="49" t="s">
        <v>1943</v>
      </c>
      <c r="E81" s="307" t="s">
        <v>1951</v>
      </c>
      <c r="F81" s="308" t="s">
        <v>996</v>
      </c>
      <c r="G81" s="303" t="s">
        <v>996</v>
      </c>
      <c r="H81" s="255" t="s">
        <v>2062</v>
      </c>
      <c r="I81" s="49" t="s">
        <v>1199</v>
      </c>
      <c r="J81" s="228">
        <v>596663</v>
      </c>
      <c r="K81" s="303" t="s">
        <v>999</v>
      </c>
      <c r="L81" s="227"/>
      <c r="M81" s="227"/>
      <c r="N81" s="227"/>
      <c r="O81" s="179"/>
      <c r="P81" s="179"/>
      <c r="Q81" s="179"/>
      <c r="R81" s="179"/>
      <c r="S81" s="179"/>
      <c r="T81" s="179"/>
      <c r="U81" s="179"/>
      <c r="V81" s="179"/>
      <c r="W81" s="179"/>
      <c r="X81" s="179"/>
      <c r="Y81" s="179"/>
      <c r="Z81" s="179"/>
      <c r="AA81" s="179"/>
      <c r="AB81" s="179"/>
    </row>
    <row r="82" spans="2:28" s="49" customFormat="1" ht="15.75">
      <c r="B82" s="305">
        <f>VLOOKUP(C82,'Part 3 - Reporting entities'!$B$32:$I$46,3,FALSE)</f>
        <v>0</v>
      </c>
      <c r="C82" s="307" t="s">
        <v>2071</v>
      </c>
      <c r="D82" s="49" t="s">
        <v>1943</v>
      </c>
      <c r="E82" s="307" t="s">
        <v>2068</v>
      </c>
      <c r="F82" s="308" t="s">
        <v>999</v>
      </c>
      <c r="G82" s="308" t="s">
        <v>999</v>
      </c>
      <c r="H82" s="227"/>
      <c r="I82" s="49" t="s">
        <v>1199</v>
      </c>
      <c r="J82" s="228">
        <v>749622.1050705435</v>
      </c>
      <c r="K82" s="303" t="s">
        <v>999</v>
      </c>
      <c r="L82" s="227"/>
      <c r="M82" s="227"/>
      <c r="N82" s="227"/>
      <c r="O82" s="179"/>
      <c r="P82" s="179"/>
      <c r="Q82" s="179"/>
      <c r="R82" s="179"/>
      <c r="S82" s="179"/>
      <c r="T82" s="179"/>
      <c r="U82" s="179"/>
      <c r="V82" s="179"/>
      <c r="W82" s="179"/>
      <c r="X82" s="179"/>
      <c r="Y82" s="179"/>
      <c r="Z82" s="179"/>
      <c r="AA82" s="179"/>
      <c r="AB82" s="179"/>
    </row>
    <row r="83" spans="2:28" s="49" customFormat="1" ht="15.75">
      <c r="B83" s="305">
        <f>VLOOKUP(C83,'Part 3 - Reporting entities'!$B$32:$I$46,3,FALSE)</f>
        <v>0</v>
      </c>
      <c r="C83" s="307" t="s">
        <v>2071</v>
      </c>
      <c r="D83" s="255" t="s">
        <v>1943</v>
      </c>
      <c r="E83" s="307" t="s">
        <v>1950</v>
      </c>
      <c r="F83" s="308" t="s">
        <v>996</v>
      </c>
      <c r="G83" s="303" t="s">
        <v>996</v>
      </c>
      <c r="H83" s="255" t="s">
        <v>2062</v>
      </c>
      <c r="I83" s="49" t="s">
        <v>1199</v>
      </c>
      <c r="J83" s="228">
        <v>667380.8767628138</v>
      </c>
      <c r="K83" s="303" t="s">
        <v>999</v>
      </c>
      <c r="L83" s="227"/>
      <c r="M83" s="227"/>
      <c r="N83" s="227"/>
      <c r="O83" s="179"/>
      <c r="P83" s="179"/>
      <c r="Q83" s="179"/>
      <c r="R83" s="179"/>
      <c r="S83" s="179"/>
      <c r="T83" s="179"/>
      <c r="U83" s="179"/>
      <c r="V83" s="179"/>
      <c r="W83" s="179"/>
      <c r="X83" s="179"/>
      <c r="Y83" s="179"/>
      <c r="Z83" s="179"/>
      <c r="AA83" s="179"/>
      <c r="AB83" s="179"/>
    </row>
    <row r="84" spans="2:28" s="49" customFormat="1" ht="15.75">
      <c r="B84" s="305">
        <f>VLOOKUP(C84,'Part 3 - Reporting entities'!$B$32:$I$46,3,FALSE)</f>
        <v>0</v>
      </c>
      <c r="C84" s="307" t="s">
        <v>2071</v>
      </c>
      <c r="D84" s="255" t="s">
        <v>1943</v>
      </c>
      <c r="E84" s="307" t="s">
        <v>1964</v>
      </c>
      <c r="F84" s="308" t="s">
        <v>999</v>
      </c>
      <c r="G84" s="308" t="s">
        <v>999</v>
      </c>
      <c r="H84" s="227"/>
      <c r="I84" s="49" t="s">
        <v>1199</v>
      </c>
      <c r="J84" s="228">
        <v>15620.50323617768</v>
      </c>
      <c r="K84" s="303" t="s">
        <v>999</v>
      </c>
      <c r="L84" s="227"/>
      <c r="M84" s="227"/>
      <c r="N84" s="227"/>
      <c r="O84" s="179"/>
      <c r="P84" s="179"/>
      <c r="Q84" s="179"/>
      <c r="R84" s="179"/>
      <c r="S84" s="179"/>
      <c r="T84" s="179"/>
      <c r="U84" s="179"/>
      <c r="V84" s="179"/>
      <c r="W84" s="179"/>
      <c r="X84" s="179"/>
      <c r="Y84" s="179"/>
      <c r="Z84" s="179"/>
      <c r="AA84" s="179"/>
      <c r="AB84" s="179"/>
    </row>
    <row r="85" spans="2:28" s="49" customFormat="1" ht="15.75">
      <c r="B85" s="305">
        <f>VLOOKUP(C85,'Part 3 - Reporting entities'!$B$32:$I$46,3,FALSE)</f>
        <v>0</v>
      </c>
      <c r="C85" s="307" t="s">
        <v>2071</v>
      </c>
      <c r="D85" s="255" t="s">
        <v>1943</v>
      </c>
      <c r="E85" s="307" t="s">
        <v>1952</v>
      </c>
      <c r="F85" s="308" t="s">
        <v>996</v>
      </c>
      <c r="G85" s="303" t="s">
        <v>996</v>
      </c>
      <c r="H85" s="255" t="s">
        <v>2062</v>
      </c>
      <c r="I85" s="49" t="s">
        <v>1199</v>
      </c>
      <c r="J85" s="228">
        <v>85219.34352827244</v>
      </c>
      <c r="K85" s="303" t="s">
        <v>999</v>
      </c>
      <c r="L85" s="227"/>
      <c r="M85" s="227"/>
      <c r="N85" s="227"/>
      <c r="O85" s="179"/>
      <c r="P85" s="179"/>
      <c r="Q85" s="179"/>
      <c r="R85" s="179"/>
      <c r="S85" s="179"/>
      <c r="T85" s="179"/>
      <c r="U85" s="179"/>
      <c r="V85" s="179"/>
      <c r="W85" s="179"/>
      <c r="X85" s="179"/>
      <c r="Y85" s="179"/>
      <c r="Z85" s="179"/>
      <c r="AA85" s="179"/>
      <c r="AB85" s="179"/>
    </row>
    <row r="86" spans="2:28" s="49" customFormat="1" ht="47.25">
      <c r="B86" s="305">
        <f>VLOOKUP(C86,'Part 3 - Reporting entities'!$B$32:$I$46,3,FALSE)</f>
        <v>0</v>
      </c>
      <c r="C86" s="307" t="s">
        <v>2071</v>
      </c>
      <c r="D86" s="257" t="s">
        <v>1975</v>
      </c>
      <c r="E86" s="307" t="s">
        <v>1956</v>
      </c>
      <c r="F86" s="308" t="s">
        <v>999</v>
      </c>
      <c r="G86" s="308" t="s">
        <v>999</v>
      </c>
      <c r="H86" s="227"/>
      <c r="I86" s="49" t="s">
        <v>1199</v>
      </c>
      <c r="J86" s="228">
        <v>28177.232828807286</v>
      </c>
      <c r="K86" s="303" t="s">
        <v>999</v>
      </c>
      <c r="L86" s="227"/>
      <c r="M86" s="227"/>
      <c r="N86" s="227"/>
      <c r="O86" s="179"/>
      <c r="P86" s="179"/>
      <c r="Q86" s="179"/>
      <c r="R86" s="179"/>
      <c r="S86" s="179"/>
      <c r="T86" s="179"/>
      <c r="U86" s="179"/>
      <c r="V86" s="179"/>
      <c r="W86" s="179"/>
      <c r="X86" s="179"/>
      <c r="Y86" s="179"/>
      <c r="Z86" s="179"/>
      <c r="AA86" s="179"/>
      <c r="AB86" s="179"/>
    </row>
    <row r="87" spans="7:27" s="49" customFormat="1" ht="16.5" thickBot="1">
      <c r="G87" s="180"/>
      <c r="O87" s="179"/>
      <c r="P87" s="179"/>
      <c r="Q87" s="179"/>
      <c r="R87" s="179"/>
      <c r="S87" s="179"/>
      <c r="T87" s="179"/>
      <c r="U87" s="179"/>
      <c r="V87" s="179"/>
      <c r="W87" s="179"/>
      <c r="X87" s="179"/>
      <c r="Y87" s="179"/>
      <c r="Z87" s="179"/>
      <c r="AA87" s="179"/>
    </row>
    <row r="88" spans="7:10" s="255" customFormat="1" ht="16.5" thickBot="1">
      <c r="G88" s="256"/>
      <c r="H88" s="181" t="s">
        <v>1985</v>
      </c>
      <c r="I88" s="182"/>
      <c r="J88" s="309">
        <f>SUMIF('Part 5 - Company data'!$I$15:$I$86,"USD",'Part 5 - Company data'!$J$15:$J$86)+(_xlfn.IFERROR(SUMIF('Part 5 - Company data'!$I$15:$I$86,"&lt;&gt;USD",'Part 5 - Company data'!$J$15:$J$86)/'Part 1 - About'!$E$45,0))</f>
        <v>60756292.95186008</v>
      </c>
    </row>
    <row r="89" spans="7:10" s="255" customFormat="1" ht="16.5" thickBot="1">
      <c r="G89" s="256"/>
      <c r="H89" s="292"/>
      <c r="I89" s="292"/>
      <c r="J89" s="310"/>
    </row>
    <row r="90" spans="7:10" s="255" customFormat="1" ht="17.25" thickBot="1">
      <c r="G90" s="256"/>
      <c r="H90" s="288" t="str">
        <f>"Total in "&amp;'Part 1 - About'!$E$44</f>
        <v>Total in SLL</v>
      </c>
      <c r="I90" s="182"/>
      <c r="J90" s="309">
        <f>IF('Part 1 - About'!$E$44="USD",0,SUMIF('Part 5 - Company data'!$I$15:$I$86,'Part 1 - About'!$E$44,'Part 5 - Company data'!$J$15:$J$86))+(_xlfn.IFERROR(SUMIF('Part 5 - Company data'!$I$15:$I$86,"USD",'Part 5 - Company data'!$J$15:$J$86)*'Part 1 - About'!$E$45,0))</f>
        <v>590351279288.2683</v>
      </c>
    </row>
    <row r="91" spans="7:27" s="255" customFormat="1" ht="15.75">
      <c r="G91" s="256"/>
      <c r="H91" s="290"/>
      <c r="I91" s="290"/>
      <c r="J91" s="291"/>
      <c r="O91" s="179"/>
      <c r="P91" s="179"/>
      <c r="Q91" s="179"/>
      <c r="R91" s="179"/>
      <c r="S91" s="179"/>
      <c r="T91" s="179"/>
      <c r="U91" s="179"/>
      <c r="V91" s="179"/>
      <c r="W91" s="179"/>
      <c r="X91" s="179"/>
      <c r="Y91" s="179"/>
      <c r="Z91" s="179"/>
      <c r="AA91" s="179"/>
    </row>
    <row r="92" spans="7:27" s="255" customFormat="1" ht="15.75">
      <c r="G92" s="256"/>
      <c r="H92" s="290"/>
      <c r="I92" s="290"/>
      <c r="J92" s="291"/>
      <c r="O92" s="179"/>
      <c r="P92" s="179"/>
      <c r="Q92" s="179"/>
      <c r="R92" s="179"/>
      <c r="S92" s="179"/>
      <c r="T92" s="179"/>
      <c r="U92" s="179"/>
      <c r="V92" s="179"/>
      <c r="W92" s="179"/>
      <c r="X92" s="179"/>
      <c r="Y92" s="179"/>
      <c r="Z92" s="179"/>
      <c r="AA92" s="179"/>
    </row>
    <row r="93" spans="7:27" s="255" customFormat="1" ht="15.75">
      <c r="G93" s="256"/>
      <c r="H93" s="290"/>
      <c r="I93" s="290"/>
      <c r="J93" s="291"/>
      <c r="O93" s="179"/>
      <c r="P93" s="179"/>
      <c r="Q93" s="179"/>
      <c r="R93" s="179"/>
      <c r="S93" s="179"/>
      <c r="T93" s="179"/>
      <c r="U93" s="179"/>
      <c r="V93" s="179"/>
      <c r="W93" s="179"/>
      <c r="X93" s="179"/>
      <c r="Y93" s="179"/>
      <c r="Z93" s="179"/>
      <c r="AA93" s="179"/>
    </row>
    <row r="94" spans="15:27" s="49" customFormat="1" ht="15.75">
      <c r="O94" s="179"/>
      <c r="P94" s="179"/>
      <c r="Q94" s="179"/>
      <c r="R94" s="179"/>
      <c r="S94" s="179"/>
      <c r="T94" s="179"/>
      <c r="U94" s="179"/>
      <c r="V94" s="179"/>
      <c r="W94" s="179"/>
      <c r="X94" s="179"/>
      <c r="Y94" s="179"/>
      <c r="Z94" s="179"/>
      <c r="AA94" s="179"/>
    </row>
    <row r="95" spans="3:14" ht="23.25" customHeight="1">
      <c r="C95" s="364" t="s">
        <v>1560</v>
      </c>
      <c r="D95" s="364"/>
      <c r="E95" s="364"/>
      <c r="F95" s="364"/>
      <c r="G95" s="364"/>
      <c r="H95" s="364"/>
      <c r="I95" s="364"/>
      <c r="J95" s="364"/>
      <c r="K95" s="364"/>
      <c r="L95" s="364"/>
      <c r="M95" s="364"/>
      <c r="N95" s="364"/>
    </row>
    <row r="96" spans="3:27" s="49" customFormat="1" ht="15.75">
      <c r="C96" s="365" t="s">
        <v>1561</v>
      </c>
      <c r="D96" s="365"/>
      <c r="E96" s="365"/>
      <c r="F96" s="365"/>
      <c r="G96" s="365"/>
      <c r="H96" s="365"/>
      <c r="I96" s="365"/>
      <c r="J96" s="365"/>
      <c r="K96" s="365"/>
      <c r="L96" s="365"/>
      <c r="M96" s="365"/>
      <c r="N96" s="365"/>
      <c r="O96" s="179"/>
      <c r="P96" s="179"/>
      <c r="Q96" s="179"/>
      <c r="R96" s="179"/>
      <c r="S96" s="179"/>
      <c r="T96" s="179"/>
      <c r="U96" s="179"/>
      <c r="V96" s="179"/>
      <c r="W96" s="179"/>
      <c r="X96" s="179"/>
      <c r="Y96" s="179"/>
      <c r="Z96" s="179"/>
      <c r="AA96" s="179"/>
    </row>
    <row r="97" spans="3:27" s="49" customFormat="1" ht="15.75">
      <c r="C97" s="365"/>
      <c r="D97" s="365"/>
      <c r="E97" s="365"/>
      <c r="F97" s="365"/>
      <c r="G97" s="365"/>
      <c r="H97" s="365"/>
      <c r="I97" s="365"/>
      <c r="J97" s="365"/>
      <c r="K97" s="365"/>
      <c r="L97" s="365"/>
      <c r="M97" s="365"/>
      <c r="N97" s="365"/>
      <c r="O97" s="179"/>
      <c r="P97" s="179"/>
      <c r="Q97" s="179"/>
      <c r="R97" s="179"/>
      <c r="S97" s="179"/>
      <c r="T97" s="179"/>
      <c r="U97" s="179"/>
      <c r="V97" s="179"/>
      <c r="W97" s="179"/>
      <c r="X97" s="179"/>
      <c r="Y97" s="179"/>
      <c r="Z97" s="179"/>
      <c r="AA97" s="179"/>
    </row>
    <row r="98" spans="3:27" s="49" customFormat="1" ht="15.75">
      <c r="C98" s="365" t="s">
        <v>1550</v>
      </c>
      <c r="D98" s="365"/>
      <c r="E98" s="365"/>
      <c r="F98" s="365"/>
      <c r="G98" s="365"/>
      <c r="H98" s="365"/>
      <c r="I98" s="365"/>
      <c r="J98" s="365"/>
      <c r="K98" s="365"/>
      <c r="L98" s="365"/>
      <c r="M98" s="365"/>
      <c r="N98" s="365"/>
      <c r="O98" s="179"/>
      <c r="P98" s="179"/>
      <c r="Q98" s="179"/>
      <c r="R98" s="179"/>
      <c r="S98" s="179"/>
      <c r="T98" s="179"/>
      <c r="U98" s="179"/>
      <c r="V98" s="179"/>
      <c r="W98" s="179"/>
      <c r="X98" s="179"/>
      <c r="Y98" s="179"/>
      <c r="Z98" s="179"/>
      <c r="AA98" s="179"/>
    </row>
    <row r="99" spans="3:27" s="49" customFormat="1" ht="15.75">
      <c r="C99" s="365" t="s">
        <v>1551</v>
      </c>
      <c r="D99" s="365"/>
      <c r="E99" s="365"/>
      <c r="F99" s="365"/>
      <c r="G99" s="365"/>
      <c r="H99" s="365"/>
      <c r="I99" s="365"/>
      <c r="J99" s="365"/>
      <c r="K99" s="365"/>
      <c r="L99" s="365"/>
      <c r="M99" s="365"/>
      <c r="N99" s="365"/>
      <c r="O99" s="179"/>
      <c r="P99" s="179"/>
      <c r="Q99" s="179"/>
      <c r="R99" s="179"/>
      <c r="S99" s="179"/>
      <c r="T99" s="179"/>
      <c r="U99" s="179"/>
      <c r="V99" s="179"/>
      <c r="W99" s="179"/>
      <c r="X99" s="179"/>
      <c r="Y99" s="179"/>
      <c r="Z99" s="179"/>
      <c r="AA99" s="179"/>
    </row>
    <row r="100" spans="3:27" s="49" customFormat="1" ht="15.75">
      <c r="C100" s="365" t="s">
        <v>1552</v>
      </c>
      <c r="D100" s="365"/>
      <c r="E100" s="365"/>
      <c r="F100" s="365"/>
      <c r="G100" s="365"/>
      <c r="H100" s="365"/>
      <c r="I100" s="365"/>
      <c r="J100" s="365"/>
      <c r="K100" s="365"/>
      <c r="L100" s="365"/>
      <c r="M100" s="365"/>
      <c r="N100" s="365"/>
      <c r="O100" s="179"/>
      <c r="P100" s="179"/>
      <c r="Q100" s="179"/>
      <c r="R100" s="179"/>
      <c r="S100" s="179"/>
      <c r="T100" s="179"/>
      <c r="U100" s="179"/>
      <c r="V100" s="179"/>
      <c r="W100" s="179"/>
      <c r="X100" s="179"/>
      <c r="Y100" s="179"/>
      <c r="Z100" s="179"/>
      <c r="AA100" s="179"/>
    </row>
    <row r="101" spans="3:27" s="49" customFormat="1" ht="15.75">
      <c r="C101" s="365" t="s">
        <v>1553</v>
      </c>
      <c r="D101" s="365"/>
      <c r="E101" s="365"/>
      <c r="F101" s="365"/>
      <c r="G101" s="365"/>
      <c r="H101" s="365"/>
      <c r="I101" s="365"/>
      <c r="J101" s="365"/>
      <c r="K101" s="365"/>
      <c r="L101" s="365"/>
      <c r="M101" s="365"/>
      <c r="N101" s="365"/>
      <c r="O101" s="179"/>
      <c r="P101" s="179"/>
      <c r="Q101" s="179"/>
      <c r="R101" s="179"/>
      <c r="S101" s="179"/>
      <c r="T101" s="179"/>
      <c r="U101" s="179"/>
      <c r="V101" s="179"/>
      <c r="W101" s="179"/>
      <c r="X101" s="179"/>
      <c r="Y101" s="179"/>
      <c r="Z101" s="179"/>
      <c r="AA101" s="179"/>
    </row>
    <row r="102" spans="3:27" s="49" customFormat="1" ht="15.75">
      <c r="C102" s="365" t="s">
        <v>1554</v>
      </c>
      <c r="D102" s="365"/>
      <c r="E102" s="365"/>
      <c r="F102" s="365"/>
      <c r="G102" s="365"/>
      <c r="H102" s="365"/>
      <c r="I102" s="365"/>
      <c r="J102" s="365"/>
      <c r="K102" s="365"/>
      <c r="L102" s="365"/>
      <c r="M102" s="365"/>
      <c r="N102" s="365"/>
      <c r="O102" s="179"/>
      <c r="P102" s="179"/>
      <c r="Q102" s="179"/>
      <c r="R102" s="179"/>
      <c r="S102" s="179"/>
      <c r="T102" s="179"/>
      <c r="U102" s="179"/>
      <c r="V102" s="179"/>
      <c r="W102" s="179"/>
      <c r="X102" s="179"/>
      <c r="Y102" s="179"/>
      <c r="Z102" s="179"/>
      <c r="AA102" s="179"/>
    </row>
    <row r="103" spans="3:27" s="49" customFormat="1" ht="15.75">
      <c r="C103" s="365"/>
      <c r="D103" s="365"/>
      <c r="E103" s="365"/>
      <c r="F103" s="365"/>
      <c r="G103" s="365"/>
      <c r="H103" s="365"/>
      <c r="I103" s="365"/>
      <c r="J103" s="365"/>
      <c r="K103" s="365"/>
      <c r="L103" s="365"/>
      <c r="M103" s="365"/>
      <c r="N103" s="365"/>
      <c r="O103" s="179"/>
      <c r="P103" s="179"/>
      <c r="Q103" s="179"/>
      <c r="R103" s="179"/>
      <c r="S103" s="179"/>
      <c r="T103" s="179"/>
      <c r="U103" s="179"/>
      <c r="V103" s="179"/>
      <c r="W103" s="179"/>
      <c r="X103" s="179"/>
      <c r="Y103" s="179"/>
      <c r="Z103" s="179"/>
      <c r="AA103" s="179"/>
    </row>
    <row r="104" spans="3:27" s="49" customFormat="1" ht="16.5" customHeight="1" thickBot="1">
      <c r="C104" s="366"/>
      <c r="D104" s="366"/>
      <c r="E104" s="366"/>
      <c r="F104" s="366"/>
      <c r="G104" s="366"/>
      <c r="H104" s="366"/>
      <c r="I104" s="366"/>
      <c r="J104" s="366"/>
      <c r="K104" s="366"/>
      <c r="L104" s="366"/>
      <c r="M104" s="366"/>
      <c r="N104" s="366"/>
      <c r="O104" s="179"/>
      <c r="P104" s="179"/>
      <c r="Q104" s="179"/>
      <c r="R104" s="179"/>
      <c r="S104" s="179"/>
      <c r="T104" s="179"/>
      <c r="U104" s="179"/>
      <c r="V104" s="179"/>
      <c r="W104" s="179"/>
      <c r="X104" s="179"/>
      <c r="Y104" s="179"/>
      <c r="Z104" s="179"/>
      <c r="AA104" s="179"/>
    </row>
    <row r="105" spans="3:27" s="49" customFormat="1" ht="15.75">
      <c r="C105" s="355"/>
      <c r="D105" s="355"/>
      <c r="E105" s="355"/>
      <c r="F105" s="355"/>
      <c r="G105" s="355"/>
      <c r="H105" s="355"/>
      <c r="I105" s="355"/>
      <c r="J105" s="355"/>
      <c r="K105" s="355"/>
      <c r="L105" s="355"/>
      <c r="M105" s="355"/>
      <c r="N105" s="355"/>
      <c r="O105" s="179"/>
      <c r="P105" s="179"/>
      <c r="Q105" s="179"/>
      <c r="R105" s="179"/>
      <c r="S105" s="179"/>
      <c r="T105" s="179"/>
      <c r="U105" s="179"/>
      <c r="V105" s="179"/>
      <c r="W105" s="179"/>
      <c r="X105" s="179"/>
      <c r="Y105" s="179"/>
      <c r="Z105" s="179"/>
      <c r="AA105" s="179"/>
    </row>
    <row r="106" spans="3:27" s="49" customFormat="1" ht="16.5" thickBot="1">
      <c r="C106" s="335" t="s">
        <v>1843</v>
      </c>
      <c r="D106" s="336"/>
      <c r="E106" s="336"/>
      <c r="F106" s="336"/>
      <c r="G106" s="336"/>
      <c r="H106" s="336"/>
      <c r="I106" s="336"/>
      <c r="J106" s="336"/>
      <c r="K106" s="336"/>
      <c r="L106" s="336"/>
      <c r="M106" s="336"/>
      <c r="N106" s="336"/>
      <c r="O106" s="179"/>
      <c r="P106" s="179"/>
      <c r="Q106" s="179"/>
      <c r="R106" s="179"/>
      <c r="S106" s="179"/>
      <c r="T106" s="179"/>
      <c r="U106" s="179"/>
      <c r="V106" s="179"/>
      <c r="W106" s="179"/>
      <c r="X106" s="179"/>
      <c r="Y106" s="179"/>
      <c r="Z106" s="179"/>
      <c r="AA106" s="179"/>
    </row>
    <row r="107" spans="3:27" s="49" customFormat="1" ht="15.75">
      <c r="C107" s="337" t="s">
        <v>1862</v>
      </c>
      <c r="D107" s="338"/>
      <c r="E107" s="338"/>
      <c r="F107" s="338"/>
      <c r="G107" s="338"/>
      <c r="H107" s="338"/>
      <c r="I107" s="338"/>
      <c r="J107" s="338"/>
      <c r="K107" s="338"/>
      <c r="L107" s="338"/>
      <c r="M107" s="338"/>
      <c r="N107" s="338"/>
      <c r="O107" s="179"/>
      <c r="P107" s="179"/>
      <c r="Q107" s="179"/>
      <c r="R107" s="179"/>
      <c r="S107" s="179"/>
      <c r="T107" s="179"/>
      <c r="U107" s="179"/>
      <c r="V107" s="179"/>
      <c r="W107" s="179"/>
      <c r="X107" s="179"/>
      <c r="Y107" s="179"/>
      <c r="Z107" s="179"/>
      <c r="AA107" s="179"/>
    </row>
    <row r="108" spans="3:27" s="49" customFormat="1" ht="16.5" thickBot="1">
      <c r="C108" s="332"/>
      <c r="D108" s="332"/>
      <c r="E108" s="332"/>
      <c r="F108" s="332"/>
      <c r="G108" s="332"/>
      <c r="H108" s="332"/>
      <c r="I108" s="332"/>
      <c r="J108" s="332"/>
      <c r="K108" s="332"/>
      <c r="L108" s="332"/>
      <c r="M108" s="332"/>
      <c r="N108" s="332"/>
      <c r="O108" s="179"/>
      <c r="P108" s="179"/>
      <c r="Q108" s="179"/>
      <c r="R108" s="179"/>
      <c r="S108" s="179"/>
      <c r="T108" s="179"/>
      <c r="U108" s="179"/>
      <c r="V108" s="179"/>
      <c r="W108" s="179"/>
      <c r="X108" s="179"/>
      <c r="Y108" s="179"/>
      <c r="Z108" s="179"/>
      <c r="AA108" s="179"/>
    </row>
    <row r="109" spans="3:27" s="49" customFormat="1" ht="15.75">
      <c r="C109" s="330" t="s">
        <v>1842</v>
      </c>
      <c r="D109" s="330"/>
      <c r="E109" s="330"/>
      <c r="F109" s="330"/>
      <c r="G109" s="330"/>
      <c r="H109" s="330"/>
      <c r="I109" s="330"/>
      <c r="J109" s="330"/>
      <c r="K109" s="330"/>
      <c r="L109" s="330"/>
      <c r="M109" s="330"/>
      <c r="N109" s="330"/>
      <c r="O109" s="179"/>
      <c r="P109" s="179"/>
      <c r="Q109" s="179"/>
      <c r="R109" s="179"/>
      <c r="S109" s="179"/>
      <c r="T109" s="179"/>
      <c r="U109" s="179"/>
      <c r="V109" s="179"/>
      <c r="W109" s="179"/>
      <c r="X109" s="179"/>
      <c r="Y109" s="179"/>
      <c r="Z109" s="179"/>
      <c r="AA109" s="179"/>
    </row>
    <row r="110" spans="3:27" s="49" customFormat="1" ht="15.75" customHeight="1">
      <c r="C110" s="312" t="s">
        <v>1863</v>
      </c>
      <c r="D110" s="312"/>
      <c r="E110" s="312"/>
      <c r="F110" s="312"/>
      <c r="G110" s="312"/>
      <c r="H110" s="312"/>
      <c r="I110" s="312"/>
      <c r="J110" s="312"/>
      <c r="K110" s="312"/>
      <c r="L110" s="312"/>
      <c r="M110" s="312"/>
      <c r="N110" s="312"/>
      <c r="O110" s="179"/>
      <c r="P110" s="179"/>
      <c r="Q110" s="179"/>
      <c r="R110" s="179"/>
      <c r="S110" s="179"/>
      <c r="T110" s="179"/>
      <c r="U110" s="179"/>
      <c r="V110" s="179"/>
      <c r="W110" s="179"/>
      <c r="X110" s="179"/>
      <c r="Y110" s="179"/>
      <c r="Z110" s="179"/>
      <c r="AA110" s="179"/>
    </row>
    <row r="111" spans="3:27" s="49" customFormat="1" ht="15.75">
      <c r="C111" s="330" t="s">
        <v>1864</v>
      </c>
      <c r="D111" s="330"/>
      <c r="E111" s="330"/>
      <c r="F111" s="330"/>
      <c r="G111" s="330"/>
      <c r="H111" s="330"/>
      <c r="I111" s="330"/>
      <c r="J111" s="330"/>
      <c r="K111" s="330"/>
      <c r="L111" s="330"/>
      <c r="M111" s="330"/>
      <c r="N111" s="330"/>
      <c r="O111" s="179"/>
      <c r="P111" s="179"/>
      <c r="Q111" s="179"/>
      <c r="R111" s="179"/>
      <c r="S111" s="179"/>
      <c r="T111" s="179"/>
      <c r="U111" s="179"/>
      <c r="V111" s="179"/>
      <c r="W111" s="179"/>
      <c r="X111" s="179"/>
      <c r="Y111" s="179"/>
      <c r="Z111" s="179"/>
      <c r="AA111" s="179"/>
    </row>
    <row r="127" ht="14.25">
      <c r="E127"/>
    </row>
    <row r="128" ht="14.25">
      <c r="E128"/>
    </row>
    <row r="129" ht="14.25">
      <c r="E129"/>
    </row>
    <row r="130" ht="14.25">
      <c r="E130"/>
    </row>
    <row r="131" ht="14.25">
      <c r="E131"/>
    </row>
    <row r="132" ht="14.25">
      <c r="E132"/>
    </row>
    <row r="133" ht="14.25">
      <c r="E133"/>
    </row>
    <row r="134" ht="14.25">
      <c r="E134"/>
    </row>
    <row r="135" ht="14.25">
      <c r="E135"/>
    </row>
    <row r="136" ht="14.25">
      <c r="E136"/>
    </row>
    <row r="137" ht="14.25">
      <c r="E137"/>
    </row>
    <row r="138" ht="14.25">
      <c r="E138"/>
    </row>
    <row r="139" ht="14.25">
      <c r="E139"/>
    </row>
    <row r="140" ht="14.25">
      <c r="E140"/>
    </row>
    <row r="141" ht="14.25">
      <c r="E141"/>
    </row>
    <row r="142" ht="14.25">
      <c r="E142"/>
    </row>
    <row r="143" ht="14.25">
      <c r="E143"/>
    </row>
    <row r="144" ht="14.25">
      <c r="E144"/>
    </row>
    <row r="145" ht="14.25">
      <c r="E145"/>
    </row>
    <row r="146" ht="14.25">
      <c r="E146"/>
    </row>
    <row r="147" ht="14.25">
      <c r="E147"/>
    </row>
    <row r="148" ht="14.25">
      <c r="E148"/>
    </row>
    <row r="149" ht="14.25">
      <c r="E149"/>
    </row>
    <row r="150" ht="14.25">
      <c r="E150"/>
    </row>
    <row r="151" ht="14.25">
      <c r="E151"/>
    </row>
    <row r="152" ht="14.25">
      <c r="E152"/>
    </row>
    <row r="153" ht="14.25">
      <c r="E153"/>
    </row>
    <row r="154" ht="14.25">
      <c r="E154"/>
    </row>
    <row r="155" ht="14.25">
      <c r="E155"/>
    </row>
    <row r="156" ht="14.25">
      <c r="E156"/>
    </row>
    <row r="157" ht="14.25">
      <c r="E157"/>
    </row>
    <row r="158" ht="14.25">
      <c r="E158"/>
    </row>
    <row r="159" ht="14.25">
      <c r="E159"/>
    </row>
    <row r="160" ht="14.25">
      <c r="E160"/>
    </row>
    <row r="161" ht="14.25">
      <c r="E161"/>
    </row>
    <row r="162" ht="14.25">
      <c r="E162"/>
    </row>
    <row r="163" ht="14.25">
      <c r="E163"/>
    </row>
    <row r="164" ht="14.25">
      <c r="E164"/>
    </row>
    <row r="165" ht="14.25">
      <c r="E165"/>
    </row>
    <row r="166" ht="14.25">
      <c r="E166"/>
    </row>
    <row r="167" ht="14.25">
      <c r="E167"/>
    </row>
    <row r="168" ht="14.25">
      <c r="E168"/>
    </row>
    <row r="169" ht="14.25">
      <c r="E169"/>
    </row>
    <row r="170" ht="14.25">
      <c r="E170"/>
    </row>
    <row r="171" ht="14.25">
      <c r="E171"/>
    </row>
    <row r="172" ht="14.25">
      <c r="E172"/>
    </row>
    <row r="173" ht="14.25">
      <c r="E173"/>
    </row>
    <row r="174" ht="14.25">
      <c r="E174"/>
    </row>
    <row r="175" ht="14.25">
      <c r="E175"/>
    </row>
    <row r="176" ht="14.25">
      <c r="E176"/>
    </row>
    <row r="177" ht="14.25">
      <c r="E177"/>
    </row>
    <row r="178" ht="14.25">
      <c r="E178"/>
    </row>
    <row r="179" ht="14.25">
      <c r="E179"/>
    </row>
    <row r="180" ht="14.25">
      <c r="E180"/>
    </row>
    <row r="181" ht="14.25">
      <c r="E181"/>
    </row>
    <row r="182" ht="14.25">
      <c r="E182"/>
    </row>
    <row r="183" ht="14.25">
      <c r="E183"/>
    </row>
    <row r="184" ht="14.25">
      <c r="E184"/>
    </row>
    <row r="185" ht="14.25">
      <c r="E185"/>
    </row>
    <row r="186" ht="14.25">
      <c r="E186"/>
    </row>
    <row r="187" ht="14.25">
      <c r="E187"/>
    </row>
    <row r="188" ht="14.25">
      <c r="E188"/>
    </row>
    <row r="189" ht="14.25">
      <c r="E189"/>
    </row>
    <row r="190" ht="14.25">
      <c r="E190"/>
    </row>
    <row r="191" ht="14.25">
      <c r="E191"/>
    </row>
    <row r="192" ht="14.25">
      <c r="E192"/>
    </row>
    <row r="193" ht="14.25">
      <c r="E193"/>
    </row>
    <row r="194" ht="14.25">
      <c r="E194"/>
    </row>
    <row r="195" ht="14.25">
      <c r="E195"/>
    </row>
    <row r="196" ht="14.25">
      <c r="E196"/>
    </row>
    <row r="197" ht="14.25">
      <c r="E197"/>
    </row>
    <row r="198" ht="14.25">
      <c r="E198"/>
    </row>
    <row r="199" ht="14.25">
      <c r="E199"/>
    </row>
    <row r="200" ht="14.25">
      <c r="E200"/>
    </row>
    <row r="201" ht="14.25">
      <c r="E201"/>
    </row>
    <row r="202" ht="14.25">
      <c r="E202"/>
    </row>
    <row r="203" ht="14.25">
      <c r="E203"/>
    </row>
    <row r="204" ht="14.25">
      <c r="E204"/>
    </row>
    <row r="205" ht="14.25">
      <c r="E205"/>
    </row>
    <row r="206" ht="14.25">
      <c r="E206"/>
    </row>
    <row r="207" ht="14.25">
      <c r="E207"/>
    </row>
    <row r="208" ht="14.25">
      <c r="E208"/>
    </row>
    <row r="209" ht="14.25">
      <c r="E209"/>
    </row>
    <row r="210" ht="14.25">
      <c r="E210"/>
    </row>
    <row r="211" ht="14.25">
      <c r="E211"/>
    </row>
    <row r="212" ht="14.25">
      <c r="E212"/>
    </row>
    <row r="213" ht="14.25">
      <c r="E213"/>
    </row>
    <row r="214" ht="14.25">
      <c r="E214"/>
    </row>
    <row r="215" ht="14.25">
      <c r="E215"/>
    </row>
    <row r="216" ht="14.25">
      <c r="E216"/>
    </row>
    <row r="217" ht="14.25">
      <c r="E217"/>
    </row>
    <row r="218" ht="14.25">
      <c r="E218"/>
    </row>
    <row r="219" ht="14.25">
      <c r="E219"/>
    </row>
    <row r="220" ht="14.25">
      <c r="E220"/>
    </row>
    <row r="221" ht="14.25">
      <c r="E221"/>
    </row>
    <row r="222" ht="14.25">
      <c r="E222"/>
    </row>
    <row r="223" ht="14.25">
      <c r="E223"/>
    </row>
    <row r="224" ht="14.25">
      <c r="E224"/>
    </row>
    <row r="225" ht="14.25">
      <c r="E225"/>
    </row>
    <row r="226" ht="14.25">
      <c r="E226"/>
    </row>
    <row r="227" ht="14.25">
      <c r="E227"/>
    </row>
    <row r="228" ht="14.25">
      <c r="E228"/>
    </row>
    <row r="229" ht="14.25">
      <c r="E229"/>
    </row>
    <row r="230" ht="14.25">
      <c r="E230"/>
    </row>
    <row r="231" ht="14.25">
      <c r="E231"/>
    </row>
    <row r="232" ht="14.25">
      <c r="E232"/>
    </row>
    <row r="233" ht="14.25">
      <c r="E233"/>
    </row>
    <row r="234" ht="14.25">
      <c r="E234"/>
    </row>
    <row r="235" ht="14.25">
      <c r="E235"/>
    </row>
    <row r="236" ht="14.25">
      <c r="E236"/>
    </row>
    <row r="237" ht="14.25">
      <c r="E237"/>
    </row>
    <row r="238" ht="14.25">
      <c r="E238"/>
    </row>
    <row r="239" ht="14.25">
      <c r="E239"/>
    </row>
    <row r="240" ht="14.25">
      <c r="E240"/>
    </row>
    <row r="241" ht="14.25">
      <c r="E241"/>
    </row>
    <row r="242" ht="14.25">
      <c r="E242"/>
    </row>
    <row r="243" ht="14.25">
      <c r="E243"/>
    </row>
    <row r="244" ht="14.25">
      <c r="E244"/>
    </row>
    <row r="245" ht="14.25">
      <c r="E245"/>
    </row>
    <row r="246" ht="14.25">
      <c r="E246"/>
    </row>
    <row r="247" ht="14.25">
      <c r="E247"/>
    </row>
  </sheetData>
  <sheetProtection/>
  <protectedRanges>
    <protectedRange sqref="C87:D87 F87:G87 C91:D93 F91:H93 B15:D22 B24:D28 B23:C23 B30:D35 B29:C29 B37:D39 B36:C36 B41:D49 B40:C40 B51:D59 B50:C50 B61:D64 B60:C60 B66:D68 B65:C65 B70:D72 B69:C69 B74:D85 B73:C73 B86:C86 H15:H87" name="Government revenues_1"/>
    <protectedRange sqref="I91:I93 I15:I86" name="Government revenues_2"/>
    <protectedRange sqref="C88:D90 F88:H89 F90:G90" name="Government revenues_1_1"/>
    <protectedRange sqref="I88:I90" name="Government revenues_2_1"/>
    <protectedRange sqref="D23 D29 D36 D40 D50 D60 D65 D69 D73 D86" name="Government revenues"/>
  </protectedRanges>
  <mergeCells count="28">
    <mergeCell ref="C111:N111"/>
    <mergeCell ref="B13:N13"/>
    <mergeCell ref="C105:N105"/>
    <mergeCell ref="C106:N106"/>
    <mergeCell ref="C107:N107"/>
    <mergeCell ref="C108:N108"/>
    <mergeCell ref="C109:N109"/>
    <mergeCell ref="C110:N110"/>
    <mergeCell ref="C104:N104"/>
    <mergeCell ref="C99:N99"/>
    <mergeCell ref="C103:N103"/>
    <mergeCell ref="C102:N102"/>
    <mergeCell ref="C97:N97"/>
    <mergeCell ref="C98:N98"/>
    <mergeCell ref="C100:N100"/>
    <mergeCell ref="C101:N101"/>
    <mergeCell ref="C10:N10"/>
    <mergeCell ref="C11:N11"/>
    <mergeCell ref="C95:N95"/>
    <mergeCell ref="C96:N96"/>
    <mergeCell ref="C8:N8"/>
    <mergeCell ref="C9:N9"/>
    <mergeCell ref="C2:N2"/>
    <mergeCell ref="C3:N3"/>
    <mergeCell ref="C4:N4"/>
    <mergeCell ref="C5:N5"/>
    <mergeCell ref="C6:N6"/>
    <mergeCell ref="C7:N7"/>
  </mergeCells>
  <dataValidations count="13">
    <dataValidation type="textLength" allowBlank="1" showInputMessage="1" showErrorMessage="1" errorTitle="Please do not edit these cells" error="Please do not edit these cells" sqref="C95:C96">
      <formula1>10000</formula1>
      <formula2>50000</formula2>
    </dataValidation>
    <dataValidation type="textLength" allowBlank="1" showInputMessage="1" showErrorMessage="1" sqref="B1:N14 B104:N111 B87:N87 B91:N94 B88:G90 K88:N90 J88:J89 H89:I89 A1:A111">
      <formula1>9999999</formula1>
      <formula2>99999999</formula2>
    </dataValidation>
    <dataValidation type="list" allowBlank="1" showInputMessage="1" showErrorMessage="1" sqref="I15:I86">
      <formula1>Currency_code_list</formula1>
    </dataValidation>
    <dataValidation type="list" allowBlank="1" showInputMessage="1" showErrorMessage="1" sqref="D15:D22 D24:D28 D30:D35 D37:D39 D41:D49 D51:D59 D61:D64 D66:D68 D70:D72 D74:D85">
      <formula1>Government_entities_list</formula1>
    </dataValidation>
    <dataValidation type="list" allowBlank="1" showInputMessage="1" showErrorMessage="1" sqref="B15:B86">
      <formula1>Sector_list</formula1>
    </dataValidation>
    <dataValidation type="list" allowBlank="1" showInputMessage="1" showErrorMessage="1" sqref="K15:K86 F15:G86">
      <formula1>Simple_options_list</formula1>
    </dataValidation>
    <dataValidation type="list" showInputMessage="1" showErrorMessage="1" sqref="H15:H86">
      <formula1>Projectname</formula1>
    </dataValidation>
    <dataValidation type="list" showInputMessage="1" showErrorMessage="1" sqref="C15:C86">
      <formula1>Companies_list</formula1>
    </dataValidation>
    <dataValidation type="list" allowBlank="1" showInputMessage="1" showErrorMessage="1" promptTitle="Please specify measuring unit" prompt="Select between Barrels, Sm3, Tonnes, ounces (oz), or carats from the drop-down menu" errorTitle="Invalid unit used" error="Select between Barrels, Sm3, Tonnes, ounces (oz), or carats.&#10;&#10;If original information is in other units, please convert the number into standard units, and include original info in comment section." sqref="M15:M86">
      <formula1>"&lt;Select unit&gt;,Sm3,Sm3 o.e.,Barrels,Tonnes,oz,carats,Scf"</formula1>
    </dataValidation>
    <dataValidation type="decimal" operator="notBetween" allowBlank="1" showInputMessage="1" showErrorMessage="1" promptTitle="In-kind volume" prompt="Please input the in-kind volume for the revenue stream if applicable." errorTitle="Number" error="Please only input numbers in this cell" sqref="L15:L86">
      <formula1>0.1</formula1>
      <formula2>0.2</formula2>
    </dataValidation>
    <dataValidation type="decimal" operator="notBetween" allowBlank="1" showInputMessage="1" showErrorMessage="1" promptTitle="Revenue value" prompt="Please input the total figure of the reconciled revenue stream, as disclosed by government.&#10;" errorTitle="Number" error="Please only input numbers in this cell" sqref="J15:J86">
      <formula1>0.1</formula1>
      <formula2>0.2</formula2>
    </dataValidation>
    <dataValidation type="list" showInputMessage="1" showErrorMessage="1" promptTitle="Name of revenue stream" prompt="Please input the name of the revenue streams here.&#10;&#10;Only include revenue paid on behalf of companies. Do NOT include personal income taxes, PAYE, or other revenues paid on behalf of individuals. These may be included under the Additional information below" sqref="E15:E86">
      <formula1>Revenue_stream_list</formula1>
    </dataValidation>
    <dataValidation type="whole" allowBlank="1" showInputMessage="1" showErrorMessage="1" sqref="H88:I88 H90:I90">
      <formula1>1</formula1>
      <formula2>2</formula2>
    </dataValidation>
  </dataValidations>
  <hyperlinks>
    <hyperlink ref="B13" r:id="rId1" display="EITI Requirement 4.1"/>
    <hyperlink ref="C9:K9" r:id="rId2" display="If you have any questions, please contact data@eiti.org"/>
    <hyperlink ref="C107:G107" r:id="rId3" display="Give us your feedback or report a conflict in the data! Write to us at  data@eiti.org"/>
    <hyperlink ref="C106:G106" r:id="rId4" display="For the latest version of Summary data templates, see  https://eiti.org/summary-data-template"/>
  </hyperlinks>
  <printOptions/>
  <pageMargins left="0.7" right="0.7" top="0.75" bottom="0.75" header="0.3" footer="0.3"/>
  <pageSetup horizontalDpi="600" verticalDpi="600" orientation="portrait" paperSize="9" r:id="rId6"/>
  <ignoredErrors>
    <ignoredError sqref="H19 H27 H36 H44 H60 H73 H82 H21 H23 H29 H34 H40:H42 H54 H64:H65 H69 H75 H78 H84 H86 H49:H50" listDataValidation="1"/>
  </ignoredErrors>
  <tableParts>
    <tablePart r:id="rId5"/>
  </tableParts>
</worksheet>
</file>

<file path=xl/worksheets/sheet7.xml><?xml version="1.0" encoding="utf-8"?>
<worksheet xmlns="http://schemas.openxmlformats.org/spreadsheetml/2006/main" xmlns:r="http://schemas.openxmlformats.org/officeDocument/2006/relationships">
  <dimension ref="A1:AE246"/>
  <sheetViews>
    <sheetView showGridLines="0" zoomScale="75" zoomScaleNormal="75" zoomScalePageLayoutView="0" workbookViewId="0" topLeftCell="G1">
      <selection activeCell="O45" sqref="O45"/>
    </sheetView>
  </sheetViews>
  <sheetFormatPr defaultColWidth="9.140625" defaultRowHeight="14.25"/>
  <cols>
    <col min="1" max="1" width="38.8515625" style="2" bestFit="1" customWidth="1"/>
    <col min="2" max="3" width="17.57421875" style="2" customWidth="1"/>
    <col min="4" max="7" width="26.421875" style="2" customWidth="1"/>
    <col min="8" max="8" width="9.140625" style="2" customWidth="1"/>
    <col min="9" max="9" width="24.421875" style="2" customWidth="1"/>
    <col min="10" max="10" width="28.57421875" style="2" customWidth="1"/>
    <col min="11" max="11" width="20.421875" style="2" bestFit="1" customWidth="1"/>
    <col min="12" max="13" width="9.140625" style="2" customWidth="1"/>
    <col min="14" max="14" width="17.421875" style="2" customWidth="1"/>
    <col min="15" max="15" width="23.421875" style="2" customWidth="1"/>
    <col min="16" max="16" width="13.57421875" style="2" customWidth="1"/>
    <col min="17" max="18" width="9.140625" style="2" customWidth="1"/>
    <col min="19" max="19" width="15.8515625" style="2" customWidth="1"/>
    <col min="20" max="20" width="10.8515625" style="2" customWidth="1"/>
    <col min="21" max="26" width="9.140625" style="2" customWidth="1"/>
    <col min="27" max="27" width="10.421875" style="2" customWidth="1"/>
    <col min="28" max="28" width="9.140625" style="2" customWidth="1"/>
    <col min="29" max="29" width="15.57421875" style="2" customWidth="1"/>
    <col min="30" max="30" width="9.140625" style="2" customWidth="1"/>
    <col min="31" max="31" width="16.00390625" style="2" customWidth="1"/>
    <col min="32" max="16384" width="9.140625" style="2" customWidth="1"/>
  </cols>
  <sheetData>
    <row r="1" spans="1:31" ht="14.25">
      <c r="A1" s="1" t="s">
        <v>982</v>
      </c>
      <c r="I1" s="1" t="s">
        <v>997</v>
      </c>
      <c r="K1" s="1" t="s">
        <v>1340</v>
      </c>
      <c r="N1" s="1" t="s">
        <v>1352</v>
      </c>
      <c r="S1" s="1" t="s">
        <v>1467</v>
      </c>
      <c r="AA1" s="1" t="s">
        <v>1568</v>
      </c>
      <c r="AC1" s="1" t="s">
        <v>1574</v>
      </c>
      <c r="AE1" s="1" t="s">
        <v>1828</v>
      </c>
    </row>
    <row r="2" spans="1:31" ht="15">
      <c r="A2" s="1" t="s">
        <v>735</v>
      </c>
      <c r="B2" s="1" t="s">
        <v>736</v>
      </c>
      <c r="C2" s="1" t="s">
        <v>737</v>
      </c>
      <c r="D2" s="1" t="s">
        <v>738</v>
      </c>
      <c r="E2" s="1" t="s">
        <v>1318</v>
      </c>
      <c r="F2" s="1" t="s">
        <v>1319</v>
      </c>
      <c r="G2" s="1" t="s">
        <v>1006</v>
      </c>
      <c r="I2" s="2" t="s">
        <v>998</v>
      </c>
      <c r="K2" s="2" t="s">
        <v>998</v>
      </c>
      <c r="N2" s="7" t="s">
        <v>1423</v>
      </c>
      <c r="O2" s="7" t="s">
        <v>1424</v>
      </c>
      <c r="P2" s="7" t="s">
        <v>1425</v>
      </c>
      <c r="S2" s="1" t="s">
        <v>1468</v>
      </c>
      <c r="T2" s="1" t="s">
        <v>1466</v>
      </c>
      <c r="U2" s="1" t="s">
        <v>1430</v>
      </c>
      <c r="V2" s="1" t="s">
        <v>1483</v>
      </c>
      <c r="W2" s="1" t="s">
        <v>1484</v>
      </c>
      <c r="X2" s="1" t="s">
        <v>1485</v>
      </c>
      <c r="Y2" s="1" t="s">
        <v>1486</v>
      </c>
      <c r="AA2" s="1" t="s">
        <v>1489</v>
      </c>
      <c r="AC2" s="2" t="s">
        <v>1573</v>
      </c>
      <c r="AE2" s="2" t="s">
        <v>1833</v>
      </c>
    </row>
    <row r="3" spans="1:31" ht="14.25">
      <c r="A3" s="2" t="s">
        <v>681</v>
      </c>
      <c r="B3" s="2" t="s">
        <v>682</v>
      </c>
      <c r="C3" s="2" t="s">
        <v>683</v>
      </c>
      <c r="D3" s="2" t="s">
        <v>970</v>
      </c>
      <c r="E3" s="2" t="s">
        <v>1199</v>
      </c>
      <c r="F3" s="2">
        <v>840</v>
      </c>
      <c r="G3" s="2" t="s">
        <v>1200</v>
      </c>
      <c r="I3" s="2" t="s">
        <v>1569</v>
      </c>
      <c r="K3" s="10" t="s">
        <v>1672</v>
      </c>
      <c r="N3" s="8" t="s">
        <v>1388</v>
      </c>
      <c r="O3" s="8" t="s">
        <v>1755</v>
      </c>
      <c r="P3" s="9" t="s">
        <v>1675</v>
      </c>
      <c r="S3" s="2" t="s">
        <v>1516</v>
      </c>
      <c r="T3" s="2" t="s">
        <v>1517</v>
      </c>
      <c r="U3" s="2" t="s">
        <v>1433</v>
      </c>
      <c r="V3" s="2" t="s">
        <v>1469</v>
      </c>
      <c r="W3" s="2" t="s">
        <v>1470</v>
      </c>
      <c r="X3" s="2" t="s">
        <v>1516</v>
      </c>
      <c r="Y3" s="2" t="s">
        <v>1516</v>
      </c>
      <c r="AA3" s="2" t="s">
        <v>1490</v>
      </c>
      <c r="AC3" s="2" t="s">
        <v>1575</v>
      </c>
      <c r="AE3" s="2" t="s">
        <v>1829</v>
      </c>
    </row>
    <row r="4" spans="1:31" ht="14.25">
      <c r="A4" s="2" t="s">
        <v>6</v>
      </c>
      <c r="B4" s="2" t="s">
        <v>7</v>
      </c>
      <c r="C4" s="2" t="s">
        <v>8</v>
      </c>
      <c r="D4" s="2" t="s">
        <v>739</v>
      </c>
      <c r="E4" s="2" t="s">
        <v>1009</v>
      </c>
      <c r="F4" s="2">
        <v>971</v>
      </c>
      <c r="G4" s="2" t="s">
        <v>1010</v>
      </c>
      <c r="I4" s="2" t="s">
        <v>996</v>
      </c>
      <c r="K4" s="11" t="s">
        <v>1579</v>
      </c>
      <c r="N4" s="8" t="s">
        <v>1376</v>
      </c>
      <c r="O4" s="8" t="s">
        <v>1756</v>
      </c>
      <c r="P4" s="9" t="s">
        <v>1676</v>
      </c>
      <c r="S4" s="2" t="s">
        <v>1518</v>
      </c>
      <c r="T4" s="2" t="s">
        <v>1519</v>
      </c>
      <c r="U4" s="2" t="s">
        <v>1434</v>
      </c>
      <c r="V4" s="2" t="s">
        <v>1469</v>
      </c>
      <c r="W4" s="2" t="s">
        <v>1470</v>
      </c>
      <c r="X4" s="2" t="s">
        <v>1518</v>
      </c>
      <c r="Y4" s="2" t="s">
        <v>1518</v>
      </c>
      <c r="AA4" s="2" t="s">
        <v>986</v>
      </c>
      <c r="AC4" s="2" t="s">
        <v>1576</v>
      </c>
      <c r="AE4" s="2" t="s">
        <v>1830</v>
      </c>
    </row>
    <row r="5" spans="1:31" ht="14.25">
      <c r="A5" s="2" t="s">
        <v>9</v>
      </c>
      <c r="B5" s="2" t="s">
        <v>10</v>
      </c>
      <c r="C5" s="2" t="s">
        <v>11</v>
      </c>
      <c r="D5" s="2" t="s">
        <v>740</v>
      </c>
      <c r="E5" s="2" t="s">
        <v>1080</v>
      </c>
      <c r="F5" s="2">
        <v>978</v>
      </c>
      <c r="G5" s="2" t="s">
        <v>1081</v>
      </c>
      <c r="I5" s="2" t="s">
        <v>1001</v>
      </c>
      <c r="K5" s="2" t="s">
        <v>1658</v>
      </c>
      <c r="N5" s="8" t="s">
        <v>1402</v>
      </c>
      <c r="O5" s="8" t="s">
        <v>1757</v>
      </c>
      <c r="P5" s="9" t="s">
        <v>1677</v>
      </c>
      <c r="S5" s="2" t="s">
        <v>1471</v>
      </c>
      <c r="T5" s="2" t="s">
        <v>1436</v>
      </c>
      <c r="U5" s="2" t="s">
        <v>1435</v>
      </c>
      <c r="V5" s="2" t="s">
        <v>1469</v>
      </c>
      <c r="W5" s="2" t="s">
        <v>1471</v>
      </c>
      <c r="X5" s="2" t="s">
        <v>1471</v>
      </c>
      <c r="Y5" s="2" t="s">
        <v>1471</v>
      </c>
      <c r="AA5" s="2" t="s">
        <v>987</v>
      </c>
      <c r="AC5" s="2" t="s">
        <v>1499</v>
      </c>
      <c r="AE5" s="2" t="s">
        <v>1831</v>
      </c>
    </row>
    <row r="6" spans="1:31" ht="14.25">
      <c r="A6" s="2" t="s">
        <v>12</v>
      </c>
      <c r="B6" s="2" t="s">
        <v>13</v>
      </c>
      <c r="C6" s="2" t="s">
        <v>14</v>
      </c>
      <c r="D6" s="2" t="s">
        <v>741</v>
      </c>
      <c r="E6" s="2" t="s">
        <v>1011</v>
      </c>
      <c r="F6" s="2">
        <v>8</v>
      </c>
      <c r="G6" s="2" t="s">
        <v>1012</v>
      </c>
      <c r="I6" s="2" t="s">
        <v>999</v>
      </c>
      <c r="K6" s="2" t="s">
        <v>1000</v>
      </c>
      <c r="N6" s="8" t="s">
        <v>1417</v>
      </c>
      <c r="O6" s="8" t="s">
        <v>1758</v>
      </c>
      <c r="P6" s="9" t="s">
        <v>1678</v>
      </c>
      <c r="S6" s="2" t="s">
        <v>1472</v>
      </c>
      <c r="T6" s="2" t="s">
        <v>1438</v>
      </c>
      <c r="U6" s="2" t="s">
        <v>1437</v>
      </c>
      <c r="V6" s="2" t="s">
        <v>1469</v>
      </c>
      <c r="W6" s="2" t="s">
        <v>1472</v>
      </c>
      <c r="X6" s="2" t="s">
        <v>1472</v>
      </c>
      <c r="Y6" s="2" t="s">
        <v>1472</v>
      </c>
      <c r="AA6" s="2" t="s">
        <v>988</v>
      </c>
      <c r="AC6" s="2" t="s">
        <v>1577</v>
      </c>
      <c r="AE6" s="2" t="s">
        <v>1841</v>
      </c>
    </row>
    <row r="7" spans="1:31" ht="14.25">
      <c r="A7" s="2" t="s">
        <v>15</v>
      </c>
      <c r="B7" s="2" t="s">
        <v>16</v>
      </c>
      <c r="C7" s="2" t="s">
        <v>17</v>
      </c>
      <c r="D7" s="2" t="s">
        <v>742</v>
      </c>
      <c r="E7" s="2" t="s">
        <v>1072</v>
      </c>
      <c r="F7" s="2">
        <v>12</v>
      </c>
      <c r="G7" s="2" t="s">
        <v>1073</v>
      </c>
      <c r="I7" s="2" t="s">
        <v>1000</v>
      </c>
      <c r="K7" s="2" t="s">
        <v>1580</v>
      </c>
      <c r="N7" s="8" t="s">
        <v>1418</v>
      </c>
      <c r="O7" s="8" t="s">
        <v>1759</v>
      </c>
      <c r="P7" s="9" t="s">
        <v>1679</v>
      </c>
      <c r="S7" s="2" t="s">
        <v>1520</v>
      </c>
      <c r="T7" s="2" t="s">
        <v>1521</v>
      </c>
      <c r="U7" s="2" t="s">
        <v>1439</v>
      </c>
      <c r="V7" s="2" t="s">
        <v>1469</v>
      </c>
      <c r="W7" s="2" t="s">
        <v>1473</v>
      </c>
      <c r="X7" s="2" t="s">
        <v>1520</v>
      </c>
      <c r="Y7" s="2" t="s">
        <v>1520</v>
      </c>
      <c r="AA7" s="2" t="s">
        <v>1000</v>
      </c>
      <c r="AC7" s="2" t="s">
        <v>989</v>
      </c>
      <c r="AE7" s="2" t="s">
        <v>989</v>
      </c>
    </row>
    <row r="8" spans="1:29" ht="14.25">
      <c r="A8" s="2" t="s">
        <v>18</v>
      </c>
      <c r="B8" s="2" t="s">
        <v>19</v>
      </c>
      <c r="C8" s="2" t="s">
        <v>20</v>
      </c>
      <c r="D8" s="2" t="s">
        <v>743</v>
      </c>
      <c r="E8" s="2" t="s">
        <v>1199</v>
      </c>
      <c r="F8" s="2">
        <v>840</v>
      </c>
      <c r="G8" s="2" t="s">
        <v>1200</v>
      </c>
      <c r="N8" s="8" t="s">
        <v>1361</v>
      </c>
      <c r="O8" s="8" t="s">
        <v>1760</v>
      </c>
      <c r="P8" s="9" t="s">
        <v>1680</v>
      </c>
      <c r="S8" s="2" t="s">
        <v>1522</v>
      </c>
      <c r="T8" s="2" t="s">
        <v>1523</v>
      </c>
      <c r="U8" s="2" t="s">
        <v>1440</v>
      </c>
      <c r="V8" s="2" t="s">
        <v>1469</v>
      </c>
      <c r="W8" s="2" t="s">
        <v>1473</v>
      </c>
      <c r="X8" s="2" t="s">
        <v>1522</v>
      </c>
      <c r="Y8" s="2" t="s">
        <v>1522</v>
      </c>
      <c r="AA8" s="2" t="s">
        <v>1491</v>
      </c>
      <c r="AC8" s="2" t="s">
        <v>1000</v>
      </c>
    </row>
    <row r="9" spans="1:27" ht="14.25">
      <c r="A9" s="2" t="s">
        <v>21</v>
      </c>
      <c r="B9" s="2" t="s">
        <v>22</v>
      </c>
      <c r="C9" s="2" t="s">
        <v>23</v>
      </c>
      <c r="D9" s="2" t="s">
        <v>744</v>
      </c>
      <c r="E9" s="2" t="s">
        <v>1080</v>
      </c>
      <c r="F9" s="2">
        <v>978</v>
      </c>
      <c r="G9" s="2" t="s">
        <v>1081</v>
      </c>
      <c r="I9" s="1" t="s">
        <v>1351</v>
      </c>
      <c r="N9" s="8" t="s">
        <v>1392</v>
      </c>
      <c r="O9" s="8" t="s">
        <v>1761</v>
      </c>
      <c r="P9" s="9" t="s">
        <v>1681</v>
      </c>
      <c r="S9" s="2" t="s">
        <v>1525</v>
      </c>
      <c r="T9" s="2" t="s">
        <v>1526</v>
      </c>
      <c r="U9" s="2" t="s">
        <v>1441</v>
      </c>
      <c r="V9" s="2" t="s">
        <v>1469</v>
      </c>
      <c r="W9" s="2" t="s">
        <v>1473</v>
      </c>
      <c r="X9" s="2" t="s">
        <v>1524</v>
      </c>
      <c r="Y9" s="2" t="s">
        <v>1525</v>
      </c>
      <c r="AA9" s="2" t="s">
        <v>989</v>
      </c>
    </row>
    <row r="10" spans="1:25" ht="14.25">
      <c r="A10" s="2" t="s">
        <v>24</v>
      </c>
      <c r="B10" s="2" t="s">
        <v>25</v>
      </c>
      <c r="C10" s="2" t="s">
        <v>26</v>
      </c>
      <c r="D10" s="2" t="s">
        <v>745</v>
      </c>
      <c r="E10" s="2" t="s">
        <v>1017</v>
      </c>
      <c r="F10" s="2">
        <v>973</v>
      </c>
      <c r="G10" s="2" t="s">
        <v>1018</v>
      </c>
      <c r="I10" s="199" t="s">
        <v>1318</v>
      </c>
      <c r="J10" s="199" t="s">
        <v>1319</v>
      </c>
      <c r="K10" s="200" t="s">
        <v>1006</v>
      </c>
      <c r="N10" s="8" t="s">
        <v>1404</v>
      </c>
      <c r="O10" s="8" t="s">
        <v>1762</v>
      </c>
      <c r="P10" s="9" t="s">
        <v>1682</v>
      </c>
      <c r="S10" s="2" t="s">
        <v>1527</v>
      </c>
      <c r="T10" s="2" t="s">
        <v>1528</v>
      </c>
      <c r="U10" s="2" t="s">
        <v>1442</v>
      </c>
      <c r="V10" s="2" t="s">
        <v>1469</v>
      </c>
      <c r="W10" s="2" t="s">
        <v>1473</v>
      </c>
      <c r="X10" s="2" t="s">
        <v>1524</v>
      </c>
      <c r="Y10" s="2" t="s">
        <v>1527</v>
      </c>
    </row>
    <row r="11" spans="1:25" ht="14.25">
      <c r="A11" s="2" t="s">
        <v>27</v>
      </c>
      <c r="B11" s="2" t="s">
        <v>28</v>
      </c>
      <c r="C11" s="2" t="s">
        <v>29</v>
      </c>
      <c r="D11" s="2" t="s">
        <v>746</v>
      </c>
      <c r="E11" s="2" t="s">
        <v>1209</v>
      </c>
      <c r="F11" s="2">
        <v>951</v>
      </c>
      <c r="G11" s="2" t="s">
        <v>1210</v>
      </c>
      <c r="I11" s="3" t="s">
        <v>1007</v>
      </c>
      <c r="J11" s="3">
        <v>784</v>
      </c>
      <c r="K11" s="4" t="s">
        <v>1008</v>
      </c>
      <c r="N11" s="8" t="s">
        <v>1408</v>
      </c>
      <c r="O11" s="8" t="s">
        <v>1763</v>
      </c>
      <c r="P11" s="9" t="s">
        <v>1683</v>
      </c>
      <c r="S11" s="2" t="s">
        <v>1529</v>
      </c>
      <c r="T11" s="2" t="s">
        <v>1530</v>
      </c>
      <c r="U11" s="2" t="s">
        <v>1443</v>
      </c>
      <c r="V11" s="2" t="s">
        <v>1469</v>
      </c>
      <c r="W11" s="2" t="s">
        <v>1473</v>
      </c>
      <c r="X11" s="2" t="s">
        <v>1524</v>
      </c>
      <c r="Y11" s="2" t="s">
        <v>1529</v>
      </c>
    </row>
    <row r="12" spans="1:25" ht="14.25">
      <c r="A12" s="2" t="s">
        <v>30</v>
      </c>
      <c r="B12" s="2" t="s">
        <v>31</v>
      </c>
      <c r="C12" s="2" t="s">
        <v>32</v>
      </c>
      <c r="D12" s="2" t="s">
        <v>747</v>
      </c>
      <c r="E12" s="2" t="s">
        <v>1209</v>
      </c>
      <c r="F12" s="2">
        <v>951</v>
      </c>
      <c r="G12" s="2" t="s">
        <v>1210</v>
      </c>
      <c r="I12" s="3" t="s">
        <v>1009</v>
      </c>
      <c r="J12" s="3">
        <v>971</v>
      </c>
      <c r="K12" s="4" t="s">
        <v>1010</v>
      </c>
      <c r="N12" s="8" t="s">
        <v>1387</v>
      </c>
      <c r="O12" s="8" t="s">
        <v>1764</v>
      </c>
      <c r="P12" s="9" t="s">
        <v>1684</v>
      </c>
      <c r="S12" s="2" t="s">
        <v>1531</v>
      </c>
      <c r="T12" s="2" t="s">
        <v>1532</v>
      </c>
      <c r="U12" s="2" t="s">
        <v>1444</v>
      </c>
      <c r="V12" s="2" t="s">
        <v>1469</v>
      </c>
      <c r="W12" s="2" t="s">
        <v>1474</v>
      </c>
      <c r="X12" s="2" t="s">
        <v>1531</v>
      </c>
      <c r="Y12" s="2" t="s">
        <v>1531</v>
      </c>
    </row>
    <row r="13" spans="1:25" ht="14.25">
      <c r="A13" s="2" t="s">
        <v>33</v>
      </c>
      <c r="B13" s="2" t="s">
        <v>34</v>
      </c>
      <c r="C13" s="2" t="s">
        <v>35</v>
      </c>
      <c r="D13" s="2" t="s">
        <v>748</v>
      </c>
      <c r="E13" s="2" t="s">
        <v>1019</v>
      </c>
      <c r="F13" s="2">
        <v>32</v>
      </c>
      <c r="G13" s="2" t="s">
        <v>1020</v>
      </c>
      <c r="I13" s="3" t="s">
        <v>1011</v>
      </c>
      <c r="J13" s="3">
        <v>8</v>
      </c>
      <c r="K13" s="4" t="s">
        <v>1012</v>
      </c>
      <c r="N13" s="8" t="s">
        <v>1407</v>
      </c>
      <c r="O13" s="8" t="s">
        <v>1765</v>
      </c>
      <c r="P13" s="9" t="s">
        <v>1685</v>
      </c>
      <c r="S13" s="2" t="s">
        <v>1533</v>
      </c>
      <c r="T13" s="2" t="s">
        <v>1534</v>
      </c>
      <c r="U13" s="2" t="s">
        <v>1445</v>
      </c>
      <c r="V13" s="2" t="s">
        <v>1469</v>
      </c>
      <c r="W13" s="2" t="s">
        <v>1474</v>
      </c>
      <c r="X13" s="2" t="s">
        <v>1533</v>
      </c>
      <c r="Y13" s="2" t="s">
        <v>1533</v>
      </c>
    </row>
    <row r="14" spans="1:25" ht="14.25">
      <c r="A14" s="2" t="s">
        <v>36</v>
      </c>
      <c r="B14" s="2" t="s">
        <v>37</v>
      </c>
      <c r="C14" s="2" t="s">
        <v>38</v>
      </c>
      <c r="D14" s="2" t="s">
        <v>749</v>
      </c>
      <c r="E14" s="2" t="s">
        <v>1013</v>
      </c>
      <c r="F14" s="2">
        <v>51</v>
      </c>
      <c r="G14" s="2" t="s">
        <v>1014</v>
      </c>
      <c r="I14" s="3" t="s">
        <v>1013</v>
      </c>
      <c r="J14" s="3">
        <v>51</v>
      </c>
      <c r="K14" s="4" t="s">
        <v>1014</v>
      </c>
      <c r="N14" s="8" t="s">
        <v>1385</v>
      </c>
      <c r="O14" s="8" t="s">
        <v>1766</v>
      </c>
      <c r="P14" s="9" t="s">
        <v>1686</v>
      </c>
      <c r="S14" s="2" t="s">
        <v>1535</v>
      </c>
      <c r="T14" s="2" t="s">
        <v>1536</v>
      </c>
      <c r="U14" s="2" t="s">
        <v>1446</v>
      </c>
      <c r="V14" s="2" t="s">
        <v>1469</v>
      </c>
      <c r="W14" s="2" t="s">
        <v>1474</v>
      </c>
      <c r="X14" s="2" t="s">
        <v>1535</v>
      </c>
      <c r="Y14" s="2" t="s">
        <v>1535</v>
      </c>
    </row>
    <row r="15" spans="1:25" ht="14.25">
      <c r="A15" s="2" t="s">
        <v>39</v>
      </c>
      <c r="B15" s="2" t="s">
        <v>40</v>
      </c>
      <c r="C15" s="2" t="s">
        <v>41</v>
      </c>
      <c r="D15" s="2" t="s">
        <v>750</v>
      </c>
      <c r="E15" s="2" t="s">
        <v>1023</v>
      </c>
      <c r="F15" s="2">
        <v>533</v>
      </c>
      <c r="G15" s="2" t="s">
        <v>1024</v>
      </c>
      <c r="I15" s="3" t="s">
        <v>1015</v>
      </c>
      <c r="J15" s="3">
        <v>532</v>
      </c>
      <c r="K15" s="4" t="s">
        <v>1016</v>
      </c>
      <c r="N15" s="8" t="s">
        <v>1412</v>
      </c>
      <c r="O15" s="8" t="s">
        <v>1767</v>
      </c>
      <c r="P15" s="9" t="s">
        <v>1687</v>
      </c>
      <c r="S15" s="2" t="s">
        <v>1475</v>
      </c>
      <c r="T15" s="2" t="s">
        <v>1448</v>
      </c>
      <c r="U15" s="2" t="s">
        <v>1447</v>
      </c>
      <c r="V15" s="2" t="s">
        <v>1469</v>
      </c>
      <c r="W15" s="2" t="s">
        <v>1475</v>
      </c>
      <c r="X15" s="2" t="s">
        <v>1475</v>
      </c>
      <c r="Y15" s="2" t="s">
        <v>1475</v>
      </c>
    </row>
    <row r="16" spans="1:25" ht="14.25">
      <c r="A16" s="2" t="s">
        <v>42</v>
      </c>
      <c r="B16" s="2" t="s">
        <v>43</v>
      </c>
      <c r="C16" s="2" t="s">
        <v>44</v>
      </c>
      <c r="D16" s="2" t="s">
        <v>751</v>
      </c>
      <c r="E16" s="2" t="s">
        <v>1021</v>
      </c>
      <c r="F16" s="2">
        <v>36</v>
      </c>
      <c r="G16" s="2" t="s">
        <v>1022</v>
      </c>
      <c r="I16" s="3" t="s">
        <v>1017</v>
      </c>
      <c r="J16" s="3">
        <v>973</v>
      </c>
      <c r="K16" s="4" t="s">
        <v>1018</v>
      </c>
      <c r="N16" s="8" t="s">
        <v>1420</v>
      </c>
      <c r="O16" s="8" t="s">
        <v>1768</v>
      </c>
      <c r="P16" s="9" t="s">
        <v>1688</v>
      </c>
      <c r="S16" s="2" t="s">
        <v>1477</v>
      </c>
      <c r="T16" s="2" t="s">
        <v>1450</v>
      </c>
      <c r="U16" s="2" t="s">
        <v>1449</v>
      </c>
      <c r="V16" s="2" t="s">
        <v>1476</v>
      </c>
      <c r="W16" s="2" t="s">
        <v>1477</v>
      </c>
      <c r="X16" s="2" t="s">
        <v>1477</v>
      </c>
      <c r="Y16" s="2" t="s">
        <v>1477</v>
      </c>
    </row>
    <row r="17" spans="1:25" ht="14.25">
      <c r="A17" s="2" t="s">
        <v>45</v>
      </c>
      <c r="B17" s="2" t="s">
        <v>46</v>
      </c>
      <c r="C17" s="2" t="s">
        <v>47</v>
      </c>
      <c r="D17" s="2" t="s">
        <v>752</v>
      </c>
      <c r="E17" s="2" t="s">
        <v>1080</v>
      </c>
      <c r="F17" s="2">
        <v>978</v>
      </c>
      <c r="G17" s="2" t="s">
        <v>1081</v>
      </c>
      <c r="I17" s="3" t="s">
        <v>1019</v>
      </c>
      <c r="J17" s="3">
        <v>32</v>
      </c>
      <c r="K17" s="4" t="s">
        <v>1020</v>
      </c>
      <c r="N17" s="8" t="s">
        <v>1370</v>
      </c>
      <c r="O17" s="8" t="s">
        <v>1769</v>
      </c>
      <c r="P17" s="9" t="s">
        <v>1689</v>
      </c>
      <c r="S17" s="2" t="s">
        <v>1501</v>
      </c>
      <c r="T17" s="2" t="s">
        <v>1537</v>
      </c>
      <c r="U17" s="2" t="s">
        <v>1451</v>
      </c>
      <c r="V17" s="2" t="s">
        <v>1478</v>
      </c>
      <c r="W17" s="2" t="s">
        <v>1479</v>
      </c>
      <c r="X17" s="2" t="s">
        <v>1500</v>
      </c>
      <c r="Y17" s="2" t="s">
        <v>1501</v>
      </c>
    </row>
    <row r="18" spans="1:25" ht="14.25">
      <c r="A18" s="2" t="s">
        <v>48</v>
      </c>
      <c r="B18" s="2" t="s">
        <v>49</v>
      </c>
      <c r="C18" s="2" t="s">
        <v>50</v>
      </c>
      <c r="D18" s="2" t="s">
        <v>753</v>
      </c>
      <c r="E18" s="2" t="s">
        <v>1025</v>
      </c>
      <c r="F18" s="2">
        <v>944</v>
      </c>
      <c r="G18" s="2" t="s">
        <v>1026</v>
      </c>
      <c r="I18" s="3" t="s">
        <v>1021</v>
      </c>
      <c r="J18" s="3">
        <v>36</v>
      </c>
      <c r="K18" s="4" t="s">
        <v>1022</v>
      </c>
      <c r="N18" s="8" t="s">
        <v>1419</v>
      </c>
      <c r="O18" s="8" t="s">
        <v>1770</v>
      </c>
      <c r="P18" s="9" t="s">
        <v>1690</v>
      </c>
      <c r="S18" s="2" t="s">
        <v>1502</v>
      </c>
      <c r="T18" s="2" t="s">
        <v>1538</v>
      </c>
      <c r="U18" s="2" t="s">
        <v>1452</v>
      </c>
      <c r="V18" s="2" t="s">
        <v>1478</v>
      </c>
      <c r="W18" s="2" t="s">
        <v>1479</v>
      </c>
      <c r="X18" s="2" t="s">
        <v>1500</v>
      </c>
      <c r="Y18" s="2" t="s">
        <v>1502</v>
      </c>
    </row>
    <row r="19" spans="1:25" ht="14.25">
      <c r="A19" s="2" t="s">
        <v>51</v>
      </c>
      <c r="B19" s="2" t="s">
        <v>52</v>
      </c>
      <c r="C19" s="2" t="s">
        <v>53</v>
      </c>
      <c r="D19" s="2" t="s">
        <v>754</v>
      </c>
      <c r="E19" s="2" t="s">
        <v>1044</v>
      </c>
      <c r="F19" s="2">
        <v>44</v>
      </c>
      <c r="G19" s="2" t="s">
        <v>1045</v>
      </c>
      <c r="I19" s="3" t="s">
        <v>1023</v>
      </c>
      <c r="J19" s="3">
        <v>533</v>
      </c>
      <c r="K19" s="4" t="s">
        <v>1024</v>
      </c>
      <c r="N19" s="8" t="s">
        <v>1381</v>
      </c>
      <c r="O19" s="8" t="s">
        <v>1771</v>
      </c>
      <c r="P19" s="9" t="s">
        <v>1691</v>
      </c>
      <c r="S19" s="2" t="s">
        <v>1503</v>
      </c>
      <c r="T19" s="2" t="s">
        <v>1539</v>
      </c>
      <c r="U19" s="2" t="s">
        <v>1453</v>
      </c>
      <c r="V19" s="2" t="s">
        <v>1478</v>
      </c>
      <c r="W19" s="2" t="s">
        <v>1479</v>
      </c>
      <c r="X19" s="2" t="s">
        <v>1503</v>
      </c>
      <c r="Y19" s="2" t="s">
        <v>1503</v>
      </c>
    </row>
    <row r="20" spans="1:25" ht="14.25">
      <c r="A20" s="2" t="s">
        <v>54</v>
      </c>
      <c r="B20" s="2" t="s">
        <v>55</v>
      </c>
      <c r="C20" s="2" t="s">
        <v>56</v>
      </c>
      <c r="D20" s="2" t="s">
        <v>755</v>
      </c>
      <c r="E20" s="2" t="s">
        <v>1033</v>
      </c>
      <c r="F20" s="2">
        <v>48</v>
      </c>
      <c r="G20" s="2" t="s">
        <v>1034</v>
      </c>
      <c r="I20" s="3" t="s">
        <v>1025</v>
      </c>
      <c r="J20" s="3">
        <v>944</v>
      </c>
      <c r="K20" s="4" t="s">
        <v>1026</v>
      </c>
      <c r="N20" s="8" t="s">
        <v>1422</v>
      </c>
      <c r="O20" s="8" t="s">
        <v>1772</v>
      </c>
      <c r="P20" s="9" t="s">
        <v>1692</v>
      </c>
      <c r="S20" s="2" t="s">
        <v>1505</v>
      </c>
      <c r="T20" s="2" t="s">
        <v>1540</v>
      </c>
      <c r="U20" s="2" t="s">
        <v>1454</v>
      </c>
      <c r="V20" s="2" t="s">
        <v>1478</v>
      </c>
      <c r="W20" s="2" t="s">
        <v>1479</v>
      </c>
      <c r="X20" s="2" t="s">
        <v>1504</v>
      </c>
      <c r="Y20" s="2" t="s">
        <v>1505</v>
      </c>
    </row>
    <row r="21" spans="1:25" ht="14.25">
      <c r="A21" s="2" t="s">
        <v>57</v>
      </c>
      <c r="B21" s="2" t="s">
        <v>58</v>
      </c>
      <c r="C21" s="2" t="s">
        <v>59</v>
      </c>
      <c r="D21" s="2" t="s">
        <v>756</v>
      </c>
      <c r="E21" s="2" t="s">
        <v>1030</v>
      </c>
      <c r="F21" s="2">
        <v>50</v>
      </c>
      <c r="G21" s="2" t="s">
        <v>1031</v>
      </c>
      <c r="I21" s="3" t="s">
        <v>1027</v>
      </c>
      <c r="J21" s="3">
        <v>977</v>
      </c>
      <c r="K21" s="4" t="s">
        <v>1028</v>
      </c>
      <c r="N21" s="8" t="s">
        <v>1368</v>
      </c>
      <c r="O21" s="8" t="s">
        <v>1773</v>
      </c>
      <c r="P21" s="9" t="s">
        <v>1693</v>
      </c>
      <c r="S21" s="2" t="s">
        <v>1506</v>
      </c>
      <c r="T21" s="2" t="s">
        <v>1541</v>
      </c>
      <c r="U21" s="2" t="s">
        <v>1455</v>
      </c>
      <c r="V21" s="2" t="s">
        <v>1478</v>
      </c>
      <c r="W21" s="2" t="s">
        <v>1479</v>
      </c>
      <c r="X21" s="2" t="s">
        <v>1504</v>
      </c>
      <c r="Y21" s="2" t="s">
        <v>1506</v>
      </c>
    </row>
    <row r="22" spans="1:25" ht="14.25">
      <c r="A22" s="2" t="s">
        <v>60</v>
      </c>
      <c r="B22" s="2" t="s">
        <v>61</v>
      </c>
      <c r="C22" s="2" t="s">
        <v>62</v>
      </c>
      <c r="D22" s="2" t="s">
        <v>757</v>
      </c>
      <c r="E22" s="2" t="s">
        <v>1029</v>
      </c>
      <c r="F22" s="2">
        <v>52</v>
      </c>
      <c r="G22" s="2" t="s">
        <v>1215</v>
      </c>
      <c r="I22" s="3" t="s">
        <v>1029</v>
      </c>
      <c r="J22" s="3">
        <v>52</v>
      </c>
      <c r="K22" s="4" t="s">
        <v>1215</v>
      </c>
      <c r="N22" s="8" t="s">
        <v>1400</v>
      </c>
      <c r="O22" s="8" t="s">
        <v>1774</v>
      </c>
      <c r="P22" s="9" t="s">
        <v>1694</v>
      </c>
      <c r="S22" s="2" t="s">
        <v>1542</v>
      </c>
      <c r="T22" s="2" t="s">
        <v>1543</v>
      </c>
      <c r="U22" s="2" t="s">
        <v>1456</v>
      </c>
      <c r="V22" s="2" t="s">
        <v>1478</v>
      </c>
      <c r="W22" s="2" t="s">
        <v>1479</v>
      </c>
      <c r="X22" s="2" t="s">
        <v>1504</v>
      </c>
      <c r="Y22" s="2" t="s">
        <v>1507</v>
      </c>
    </row>
    <row r="23" spans="1:25" ht="14.25">
      <c r="A23" s="2" t="s">
        <v>63</v>
      </c>
      <c r="B23" s="2" t="s">
        <v>64</v>
      </c>
      <c r="C23" s="2" t="s">
        <v>65</v>
      </c>
      <c r="D23" s="2" t="s">
        <v>758</v>
      </c>
      <c r="E23" s="2" t="s">
        <v>1219</v>
      </c>
      <c r="F23" s="2">
        <v>974</v>
      </c>
      <c r="G23" s="2" t="s">
        <v>1220</v>
      </c>
      <c r="I23" s="3" t="s">
        <v>1030</v>
      </c>
      <c r="J23" s="3">
        <v>50</v>
      </c>
      <c r="K23" s="4" t="s">
        <v>1031</v>
      </c>
      <c r="N23" s="8" t="s">
        <v>1372</v>
      </c>
      <c r="O23" s="8" t="s">
        <v>1775</v>
      </c>
      <c r="P23" s="9" t="s">
        <v>1695</v>
      </c>
      <c r="S23" s="2" t="s">
        <v>1544</v>
      </c>
      <c r="T23" s="2" t="s">
        <v>1545</v>
      </c>
      <c r="U23" s="2" t="s">
        <v>1457</v>
      </c>
      <c r="V23" s="2" t="s">
        <v>1478</v>
      </c>
      <c r="W23" s="2" t="s">
        <v>1479</v>
      </c>
      <c r="X23" s="2" t="s">
        <v>1504</v>
      </c>
      <c r="Y23" s="2" t="s">
        <v>1507</v>
      </c>
    </row>
    <row r="24" spans="1:25" ht="14.25">
      <c r="A24" s="2" t="s">
        <v>66</v>
      </c>
      <c r="B24" s="2" t="s">
        <v>67</v>
      </c>
      <c r="C24" s="2" t="s">
        <v>68</v>
      </c>
      <c r="D24" s="2" t="s">
        <v>759</v>
      </c>
      <c r="E24" s="2" t="s">
        <v>1080</v>
      </c>
      <c r="F24" s="2">
        <v>978</v>
      </c>
      <c r="G24" s="2" t="s">
        <v>1081</v>
      </c>
      <c r="I24" s="3" t="s">
        <v>1032</v>
      </c>
      <c r="J24" s="3">
        <v>975</v>
      </c>
      <c r="K24" s="4" t="s">
        <v>1216</v>
      </c>
      <c r="N24" s="8" t="s">
        <v>1383</v>
      </c>
      <c r="O24" s="8" t="s">
        <v>1776</v>
      </c>
      <c r="P24" s="9" t="s">
        <v>1696</v>
      </c>
      <c r="S24" s="2" t="s">
        <v>1509</v>
      </c>
      <c r="T24" s="2" t="s">
        <v>1546</v>
      </c>
      <c r="U24" s="2" t="s">
        <v>1458</v>
      </c>
      <c r="V24" s="2" t="s">
        <v>1478</v>
      </c>
      <c r="W24" s="2" t="s">
        <v>1479</v>
      </c>
      <c r="X24" s="2" t="s">
        <v>1504</v>
      </c>
      <c r="Y24" s="2" t="s">
        <v>1509</v>
      </c>
    </row>
    <row r="25" spans="1:25" ht="14.25">
      <c r="A25" s="2" t="s">
        <v>69</v>
      </c>
      <c r="B25" s="2" t="s">
        <v>70</v>
      </c>
      <c r="C25" s="2" t="s">
        <v>71</v>
      </c>
      <c r="D25" s="2" t="s">
        <v>760</v>
      </c>
      <c r="E25" s="2" t="s">
        <v>1049</v>
      </c>
      <c r="F25" s="2">
        <v>84</v>
      </c>
      <c r="G25" s="2" t="s">
        <v>1050</v>
      </c>
      <c r="I25" s="3" t="s">
        <v>1033</v>
      </c>
      <c r="J25" s="3">
        <v>48</v>
      </c>
      <c r="K25" s="4" t="s">
        <v>1034</v>
      </c>
      <c r="N25" s="8" t="s">
        <v>1354</v>
      </c>
      <c r="O25" s="8" t="s">
        <v>1777</v>
      </c>
      <c r="P25" s="9" t="s">
        <v>1697</v>
      </c>
      <c r="S25" s="2" t="s">
        <v>1510</v>
      </c>
      <c r="T25" s="2" t="s">
        <v>1547</v>
      </c>
      <c r="U25" s="2" t="s">
        <v>1459</v>
      </c>
      <c r="V25" s="2" t="s">
        <v>1478</v>
      </c>
      <c r="W25" s="2" t="s">
        <v>1479</v>
      </c>
      <c r="X25" s="2" t="s">
        <v>1504</v>
      </c>
      <c r="Y25" s="2" t="s">
        <v>1510</v>
      </c>
    </row>
    <row r="26" spans="1:25" ht="14.25">
      <c r="A26" s="2" t="s">
        <v>72</v>
      </c>
      <c r="B26" s="2" t="s">
        <v>73</v>
      </c>
      <c r="C26" s="2" t="s">
        <v>74</v>
      </c>
      <c r="D26" s="2" t="s">
        <v>761</v>
      </c>
      <c r="E26" s="2" t="s">
        <v>1211</v>
      </c>
      <c r="F26" s="2">
        <v>952</v>
      </c>
      <c r="G26" s="2" t="s">
        <v>1314</v>
      </c>
      <c r="I26" s="3" t="s">
        <v>1035</v>
      </c>
      <c r="J26" s="3">
        <v>108</v>
      </c>
      <c r="K26" s="4" t="s">
        <v>1036</v>
      </c>
      <c r="N26" s="8" t="s">
        <v>1359</v>
      </c>
      <c r="O26" s="8" t="s">
        <v>1778</v>
      </c>
      <c r="P26" s="9" t="s">
        <v>1698</v>
      </c>
      <c r="S26" s="2" t="s">
        <v>1511</v>
      </c>
      <c r="T26" s="2" t="s">
        <v>1548</v>
      </c>
      <c r="U26" s="2" t="s">
        <v>1460</v>
      </c>
      <c r="V26" s="2" t="s">
        <v>1478</v>
      </c>
      <c r="W26" s="2" t="s">
        <v>1480</v>
      </c>
      <c r="X26" s="2" t="s">
        <v>1511</v>
      </c>
      <c r="Y26" s="2" t="s">
        <v>1511</v>
      </c>
    </row>
    <row r="27" spans="1:25" ht="14.25">
      <c r="A27" s="2" t="s">
        <v>75</v>
      </c>
      <c r="B27" s="2" t="s">
        <v>76</v>
      </c>
      <c r="C27" s="2" t="s">
        <v>77</v>
      </c>
      <c r="D27" s="2" t="s">
        <v>762</v>
      </c>
      <c r="E27" s="2" t="s">
        <v>1037</v>
      </c>
      <c r="F27" s="2">
        <v>60</v>
      </c>
      <c r="G27" s="2" t="s">
        <v>1038</v>
      </c>
      <c r="I27" s="3" t="s">
        <v>1037</v>
      </c>
      <c r="J27" s="3">
        <v>60</v>
      </c>
      <c r="K27" s="4" t="s">
        <v>1038</v>
      </c>
      <c r="N27" s="8" t="s">
        <v>1389</v>
      </c>
      <c r="O27" s="8" t="s">
        <v>1779</v>
      </c>
      <c r="P27" s="9" t="s">
        <v>1699</v>
      </c>
      <c r="S27" s="2" t="s">
        <v>1508</v>
      </c>
      <c r="T27" s="2" t="s">
        <v>1549</v>
      </c>
      <c r="U27" s="2" t="s">
        <v>1461</v>
      </c>
      <c r="V27" s="2" t="s">
        <v>1478</v>
      </c>
      <c r="W27" s="2" t="s">
        <v>1480</v>
      </c>
      <c r="X27" s="2" t="s">
        <v>1508</v>
      </c>
      <c r="Y27" s="2" t="s">
        <v>1508</v>
      </c>
    </row>
    <row r="28" spans="1:25" ht="14.25">
      <c r="A28" s="2" t="s">
        <v>78</v>
      </c>
      <c r="B28" s="2" t="s">
        <v>79</v>
      </c>
      <c r="C28" s="2" t="s">
        <v>80</v>
      </c>
      <c r="D28" s="2" t="s">
        <v>763</v>
      </c>
      <c r="E28" s="2" t="s">
        <v>80</v>
      </c>
      <c r="F28" s="2">
        <v>64</v>
      </c>
      <c r="G28" s="2" t="s">
        <v>1046</v>
      </c>
      <c r="I28" s="3" t="s">
        <v>1039</v>
      </c>
      <c r="J28" s="3">
        <v>96</v>
      </c>
      <c r="K28" s="4" t="s">
        <v>1040</v>
      </c>
      <c r="N28" s="8" t="s">
        <v>1405</v>
      </c>
      <c r="O28" s="8" t="s">
        <v>1780</v>
      </c>
      <c r="P28" s="9" t="s">
        <v>1700</v>
      </c>
      <c r="S28" s="2" t="s">
        <v>1481</v>
      </c>
      <c r="T28" s="2" t="s">
        <v>1463</v>
      </c>
      <c r="U28" s="2" t="s">
        <v>1462</v>
      </c>
      <c r="V28" s="2" t="s">
        <v>1478</v>
      </c>
      <c r="W28" s="2" t="s">
        <v>1481</v>
      </c>
      <c r="X28" s="2" t="s">
        <v>1481</v>
      </c>
      <c r="Y28" s="2" t="s">
        <v>1481</v>
      </c>
    </row>
    <row r="29" spans="1:25" ht="14.25">
      <c r="A29" s="2" t="s">
        <v>81</v>
      </c>
      <c r="B29" s="2" t="s">
        <v>82</v>
      </c>
      <c r="C29" s="2" t="s">
        <v>83</v>
      </c>
      <c r="D29" s="2" t="s">
        <v>764</v>
      </c>
      <c r="E29" s="2" t="s">
        <v>1041</v>
      </c>
      <c r="F29" s="2">
        <v>68</v>
      </c>
      <c r="G29" s="2" t="s">
        <v>1217</v>
      </c>
      <c r="I29" s="3" t="s">
        <v>1041</v>
      </c>
      <c r="J29" s="3">
        <v>68</v>
      </c>
      <c r="K29" s="4" t="s">
        <v>1217</v>
      </c>
      <c r="N29" s="8" t="s">
        <v>1373</v>
      </c>
      <c r="O29" s="8" t="s">
        <v>1781</v>
      </c>
      <c r="P29" s="9" t="s">
        <v>1701</v>
      </c>
      <c r="S29" s="2" t="s">
        <v>1482</v>
      </c>
      <c r="T29" s="2" t="s">
        <v>1465</v>
      </c>
      <c r="U29" s="2" t="s">
        <v>1464</v>
      </c>
      <c r="V29" s="2" t="s">
        <v>1478</v>
      </c>
      <c r="W29" s="2" t="s">
        <v>1482</v>
      </c>
      <c r="X29" s="2" t="s">
        <v>1482</v>
      </c>
      <c r="Y29" s="2" t="s">
        <v>1482</v>
      </c>
    </row>
    <row r="30" spans="1:25" ht="14.25">
      <c r="A30" s="2" t="s">
        <v>84</v>
      </c>
      <c r="B30" s="2" t="s">
        <v>85</v>
      </c>
      <c r="C30" s="2" t="s">
        <v>86</v>
      </c>
      <c r="D30" s="2" t="s">
        <v>765</v>
      </c>
      <c r="E30" s="2" t="s">
        <v>1027</v>
      </c>
      <c r="F30" s="2">
        <v>977</v>
      </c>
      <c r="G30" s="2" t="s">
        <v>1028</v>
      </c>
      <c r="I30" s="3" t="s">
        <v>1042</v>
      </c>
      <c r="J30" s="3">
        <v>986</v>
      </c>
      <c r="K30" s="4" t="s">
        <v>1043</v>
      </c>
      <c r="N30" s="8" t="s">
        <v>1384</v>
      </c>
      <c r="O30" s="8" t="s">
        <v>1782</v>
      </c>
      <c r="P30" s="9" t="s">
        <v>1702</v>
      </c>
      <c r="S30" s="2" t="s">
        <v>1487</v>
      </c>
      <c r="T30" s="2" t="s">
        <v>1487</v>
      </c>
      <c r="U30" s="2" t="s">
        <v>1487</v>
      </c>
      <c r="V30" s="2" t="s">
        <v>1487</v>
      </c>
      <c r="W30" s="2" t="s">
        <v>1487</v>
      </c>
      <c r="X30" s="2" t="s">
        <v>1487</v>
      </c>
      <c r="Y30" s="2" t="s">
        <v>1487</v>
      </c>
    </row>
    <row r="31" spans="1:16" ht="14.25">
      <c r="A31" s="2" t="s">
        <v>87</v>
      </c>
      <c r="B31" s="2" t="s">
        <v>88</v>
      </c>
      <c r="C31" s="2" t="s">
        <v>89</v>
      </c>
      <c r="D31" s="2" t="s">
        <v>766</v>
      </c>
      <c r="E31" s="2" t="s">
        <v>1047</v>
      </c>
      <c r="F31" s="2">
        <v>72</v>
      </c>
      <c r="G31" s="2" t="s">
        <v>1048</v>
      </c>
      <c r="I31" s="3" t="s">
        <v>1044</v>
      </c>
      <c r="J31" s="3">
        <v>44</v>
      </c>
      <c r="K31" s="4" t="s">
        <v>1045</v>
      </c>
      <c r="N31" s="8" t="s">
        <v>1367</v>
      </c>
      <c r="O31" s="8" t="s">
        <v>1783</v>
      </c>
      <c r="P31" s="9" t="s">
        <v>1703</v>
      </c>
    </row>
    <row r="32" spans="1:16" ht="14.25">
      <c r="A32" s="2" t="s">
        <v>90</v>
      </c>
      <c r="B32" s="2" t="s">
        <v>91</v>
      </c>
      <c r="C32" s="2" t="s">
        <v>92</v>
      </c>
      <c r="D32" s="2" t="s">
        <v>767</v>
      </c>
      <c r="E32" s="2" t="s">
        <v>1042</v>
      </c>
      <c r="F32" s="2">
        <v>986</v>
      </c>
      <c r="G32" s="2" t="s">
        <v>1043</v>
      </c>
      <c r="I32" s="3" t="s">
        <v>80</v>
      </c>
      <c r="J32" s="3">
        <v>64</v>
      </c>
      <c r="K32" s="4" t="s">
        <v>1046</v>
      </c>
      <c r="N32" s="8" t="s">
        <v>1377</v>
      </c>
      <c r="O32" s="8" t="s">
        <v>1784</v>
      </c>
      <c r="P32" s="9" t="s">
        <v>1704</v>
      </c>
    </row>
    <row r="33" spans="1:16" ht="14.25">
      <c r="A33" s="2" t="s">
        <v>96</v>
      </c>
      <c r="B33" s="2" t="s">
        <v>97</v>
      </c>
      <c r="C33" s="2" t="s">
        <v>98</v>
      </c>
      <c r="D33" s="2" t="s">
        <v>769</v>
      </c>
      <c r="E33" s="2" t="s">
        <v>1199</v>
      </c>
      <c r="F33" s="2">
        <v>840</v>
      </c>
      <c r="G33" s="2" t="s">
        <v>1200</v>
      </c>
      <c r="I33" s="3" t="s">
        <v>1047</v>
      </c>
      <c r="J33" s="3">
        <v>72</v>
      </c>
      <c r="K33" s="4" t="s">
        <v>1048</v>
      </c>
      <c r="N33" s="8" t="s">
        <v>1382</v>
      </c>
      <c r="O33" s="8" t="s">
        <v>1785</v>
      </c>
      <c r="P33" s="9" t="s">
        <v>1705</v>
      </c>
    </row>
    <row r="34" spans="1:16" ht="14.25">
      <c r="A34" s="2" t="s">
        <v>93</v>
      </c>
      <c r="B34" s="2" t="s">
        <v>94</v>
      </c>
      <c r="C34" s="2" t="s">
        <v>95</v>
      </c>
      <c r="D34" s="2" t="s">
        <v>768</v>
      </c>
      <c r="E34" s="2" t="s">
        <v>1199</v>
      </c>
      <c r="F34" s="2">
        <v>840</v>
      </c>
      <c r="G34" s="2" t="s">
        <v>1200</v>
      </c>
      <c r="I34" s="3" t="s">
        <v>1219</v>
      </c>
      <c r="J34" s="3">
        <v>974</v>
      </c>
      <c r="K34" s="4" t="s">
        <v>1220</v>
      </c>
      <c r="N34" s="8" t="s">
        <v>1395</v>
      </c>
      <c r="O34" s="8" t="s">
        <v>1786</v>
      </c>
      <c r="P34" s="9" t="s">
        <v>1706</v>
      </c>
    </row>
    <row r="35" spans="1:16" ht="14.25">
      <c r="A35" s="2" t="s">
        <v>99</v>
      </c>
      <c r="B35" s="2" t="s">
        <v>100</v>
      </c>
      <c r="C35" s="2" t="s">
        <v>101</v>
      </c>
      <c r="D35" s="2" t="s">
        <v>770</v>
      </c>
      <c r="E35" s="2" t="s">
        <v>1039</v>
      </c>
      <c r="F35" s="2">
        <v>96</v>
      </c>
      <c r="G35" s="2" t="s">
        <v>1040</v>
      </c>
      <c r="I35" s="3" t="s">
        <v>1049</v>
      </c>
      <c r="J35" s="3">
        <v>84</v>
      </c>
      <c r="K35" s="4" t="s">
        <v>1050</v>
      </c>
      <c r="N35" s="8" t="s">
        <v>1363</v>
      </c>
      <c r="O35" s="8" t="s">
        <v>1787</v>
      </c>
      <c r="P35" s="9" t="s">
        <v>1707</v>
      </c>
    </row>
    <row r="36" spans="1:16" ht="14.25">
      <c r="A36" s="2" t="s">
        <v>102</v>
      </c>
      <c r="B36" s="2" t="s">
        <v>103</v>
      </c>
      <c r="C36" s="2" t="s">
        <v>104</v>
      </c>
      <c r="D36" s="2" t="s">
        <v>771</v>
      </c>
      <c r="E36" s="2" t="s">
        <v>1032</v>
      </c>
      <c r="F36" s="2">
        <v>975</v>
      </c>
      <c r="G36" s="2" t="s">
        <v>1216</v>
      </c>
      <c r="I36" s="3" t="s">
        <v>1051</v>
      </c>
      <c r="J36" s="3">
        <v>124</v>
      </c>
      <c r="K36" s="4" t="s">
        <v>1052</v>
      </c>
      <c r="N36" s="8" t="s">
        <v>1380</v>
      </c>
      <c r="O36" s="8" t="s">
        <v>1788</v>
      </c>
      <c r="P36" s="9" t="s">
        <v>1708</v>
      </c>
    </row>
    <row r="37" spans="1:16" ht="14.25">
      <c r="A37" s="2" t="s">
        <v>105</v>
      </c>
      <c r="B37" s="2" t="s">
        <v>106</v>
      </c>
      <c r="C37" s="2" t="s">
        <v>107</v>
      </c>
      <c r="D37" s="2" t="s">
        <v>772</v>
      </c>
      <c r="E37" s="2" t="s">
        <v>1211</v>
      </c>
      <c r="F37" s="2">
        <v>952</v>
      </c>
      <c r="G37" s="2" t="s">
        <v>1314</v>
      </c>
      <c r="I37" s="3" t="s">
        <v>1053</v>
      </c>
      <c r="J37" s="3">
        <v>976</v>
      </c>
      <c r="K37" s="4" t="s">
        <v>1054</v>
      </c>
      <c r="N37" s="8" t="s">
        <v>1362</v>
      </c>
      <c r="O37" s="8" t="s">
        <v>1789</v>
      </c>
      <c r="P37" s="9" t="s">
        <v>1709</v>
      </c>
    </row>
    <row r="38" spans="1:16" ht="14.25">
      <c r="A38" s="2" t="s">
        <v>108</v>
      </c>
      <c r="B38" s="2" t="s">
        <v>109</v>
      </c>
      <c r="C38" s="2" t="s">
        <v>110</v>
      </c>
      <c r="D38" s="2" t="s">
        <v>773</v>
      </c>
      <c r="E38" s="2" t="s">
        <v>1035</v>
      </c>
      <c r="F38" s="2">
        <v>108</v>
      </c>
      <c r="G38" s="2" t="s">
        <v>1036</v>
      </c>
      <c r="I38" s="3" t="s">
        <v>1055</v>
      </c>
      <c r="J38" s="3">
        <v>756</v>
      </c>
      <c r="K38" s="4" t="s">
        <v>1056</v>
      </c>
      <c r="N38" s="8" t="s">
        <v>1379</v>
      </c>
      <c r="O38" s="8" t="s">
        <v>1790</v>
      </c>
      <c r="P38" s="9" t="s">
        <v>1710</v>
      </c>
    </row>
    <row r="39" spans="1:16" ht="14.25">
      <c r="A39" s="2" t="s">
        <v>111</v>
      </c>
      <c r="B39" s="2" t="s">
        <v>112</v>
      </c>
      <c r="C39" s="2" t="s">
        <v>113</v>
      </c>
      <c r="D39" s="2" t="s">
        <v>774</v>
      </c>
      <c r="E39" s="2" t="s">
        <v>1118</v>
      </c>
      <c r="F39" s="2">
        <v>116</v>
      </c>
      <c r="G39" s="2" t="s">
        <v>1248</v>
      </c>
      <c r="I39" s="3" t="s">
        <v>1057</v>
      </c>
      <c r="J39" s="3">
        <v>990</v>
      </c>
      <c r="K39" s="4" t="s">
        <v>1221</v>
      </c>
      <c r="N39" s="8" t="s">
        <v>1414</v>
      </c>
      <c r="O39" s="8" t="s">
        <v>1791</v>
      </c>
      <c r="P39" s="9" t="s">
        <v>1711</v>
      </c>
    </row>
    <row r="40" spans="1:16" ht="14.25">
      <c r="A40" s="2" t="s">
        <v>114</v>
      </c>
      <c r="B40" s="2" t="s">
        <v>115</v>
      </c>
      <c r="C40" s="2" t="s">
        <v>116</v>
      </c>
      <c r="D40" s="2" t="s">
        <v>775</v>
      </c>
      <c r="E40" s="2" t="s">
        <v>1208</v>
      </c>
      <c r="F40" s="2">
        <v>950</v>
      </c>
      <c r="G40" s="2" t="s">
        <v>1320</v>
      </c>
      <c r="I40" s="3" t="s">
        <v>1222</v>
      </c>
      <c r="J40" s="3">
        <v>0</v>
      </c>
      <c r="K40" s="4" t="s">
        <v>1223</v>
      </c>
      <c r="N40" s="8" t="s">
        <v>1356</v>
      </c>
      <c r="O40" s="8" t="s">
        <v>1792</v>
      </c>
      <c r="P40" s="9" t="s">
        <v>1712</v>
      </c>
    </row>
    <row r="41" spans="1:16" ht="14.25">
      <c r="A41" s="2" t="s">
        <v>117</v>
      </c>
      <c r="B41" s="2" t="s">
        <v>118</v>
      </c>
      <c r="C41" s="2" t="s">
        <v>119</v>
      </c>
      <c r="D41" s="2" t="s">
        <v>776</v>
      </c>
      <c r="E41" s="2" t="s">
        <v>1051</v>
      </c>
      <c r="F41" s="2">
        <v>124</v>
      </c>
      <c r="G41" s="2" t="s">
        <v>1052</v>
      </c>
      <c r="I41" s="3" t="s">
        <v>1058</v>
      </c>
      <c r="J41" s="3">
        <v>170</v>
      </c>
      <c r="K41" s="4" t="s">
        <v>1059</v>
      </c>
      <c r="N41" s="8" t="s">
        <v>1371</v>
      </c>
      <c r="O41" s="8" t="s">
        <v>1793</v>
      </c>
      <c r="P41" s="9" t="s">
        <v>1713</v>
      </c>
    </row>
    <row r="42" spans="1:16" ht="14.25">
      <c r="A42" s="2" t="s">
        <v>120</v>
      </c>
      <c r="B42" s="2" t="s">
        <v>121</v>
      </c>
      <c r="C42" s="2" t="s">
        <v>122</v>
      </c>
      <c r="D42" s="2" t="s">
        <v>777</v>
      </c>
      <c r="E42" s="2" t="s">
        <v>1063</v>
      </c>
      <c r="F42" s="2">
        <v>132</v>
      </c>
      <c r="G42" s="2" t="s">
        <v>1225</v>
      </c>
      <c r="I42" s="3" t="s">
        <v>1060</v>
      </c>
      <c r="J42" s="3">
        <v>188</v>
      </c>
      <c r="K42" s="4" t="s">
        <v>1061</v>
      </c>
      <c r="N42" s="8" t="s">
        <v>1357</v>
      </c>
      <c r="O42" s="8" t="s">
        <v>1794</v>
      </c>
      <c r="P42" s="9" t="s">
        <v>1714</v>
      </c>
    </row>
    <row r="43" spans="1:16" ht="14.25">
      <c r="A43" s="2" t="s">
        <v>123</v>
      </c>
      <c r="B43" s="2" t="s">
        <v>124</v>
      </c>
      <c r="C43" s="2" t="s">
        <v>125</v>
      </c>
      <c r="D43" s="2" t="s">
        <v>778</v>
      </c>
      <c r="E43" s="2" t="s">
        <v>1123</v>
      </c>
      <c r="F43" s="2">
        <v>136</v>
      </c>
      <c r="G43" s="2" t="s">
        <v>1253</v>
      </c>
      <c r="I43" s="3" t="s">
        <v>1062</v>
      </c>
      <c r="J43" s="3">
        <v>931</v>
      </c>
      <c r="K43" s="4" t="s">
        <v>1224</v>
      </c>
      <c r="N43" s="8" t="s">
        <v>1378</v>
      </c>
      <c r="O43" s="8" t="s">
        <v>1795</v>
      </c>
      <c r="P43" s="9" t="s">
        <v>1715</v>
      </c>
    </row>
    <row r="44" spans="1:16" ht="14.25">
      <c r="A44" s="2" t="s">
        <v>126</v>
      </c>
      <c r="B44" s="2" t="s">
        <v>127</v>
      </c>
      <c r="C44" s="2" t="s">
        <v>128</v>
      </c>
      <c r="D44" s="2" t="s">
        <v>779</v>
      </c>
      <c r="E44" s="2" t="s">
        <v>1208</v>
      </c>
      <c r="F44" s="2">
        <v>950</v>
      </c>
      <c r="G44" s="2" t="s">
        <v>1320</v>
      </c>
      <c r="I44" s="3" t="s">
        <v>1063</v>
      </c>
      <c r="J44" s="3">
        <v>132</v>
      </c>
      <c r="K44" s="4" t="s">
        <v>1225</v>
      </c>
      <c r="N44" s="8" t="s">
        <v>1386</v>
      </c>
      <c r="O44" s="8" t="s">
        <v>1796</v>
      </c>
      <c r="P44" s="9" t="s">
        <v>1716</v>
      </c>
    </row>
    <row r="45" spans="1:16" ht="14.25">
      <c r="A45" s="2" t="s">
        <v>129</v>
      </c>
      <c r="B45" s="2" t="s">
        <v>130</v>
      </c>
      <c r="C45" s="2" t="s">
        <v>131</v>
      </c>
      <c r="D45" s="2" t="s">
        <v>780</v>
      </c>
      <c r="E45" s="2" t="s">
        <v>1208</v>
      </c>
      <c r="F45" s="2">
        <v>950</v>
      </c>
      <c r="G45" s="2" t="s">
        <v>1320</v>
      </c>
      <c r="I45" s="3" t="s">
        <v>1064</v>
      </c>
      <c r="J45" s="3">
        <v>203</v>
      </c>
      <c r="K45" s="4" t="s">
        <v>1065</v>
      </c>
      <c r="N45" s="8" t="s">
        <v>1397</v>
      </c>
      <c r="O45" s="8" t="s">
        <v>1797</v>
      </c>
      <c r="P45" s="9" t="s">
        <v>1717</v>
      </c>
    </row>
    <row r="46" spans="1:16" ht="14.25">
      <c r="A46" s="2" t="s">
        <v>132</v>
      </c>
      <c r="B46" s="2" t="s">
        <v>133</v>
      </c>
      <c r="C46" s="2" t="s">
        <v>134</v>
      </c>
      <c r="D46" s="2" t="s">
        <v>781</v>
      </c>
      <c r="E46" s="2" t="s">
        <v>1057</v>
      </c>
      <c r="F46" s="2">
        <v>990</v>
      </c>
      <c r="G46" s="2" t="s">
        <v>1221</v>
      </c>
      <c r="I46" s="3" t="s">
        <v>1066</v>
      </c>
      <c r="J46" s="3">
        <v>262</v>
      </c>
      <c r="K46" s="4" t="s">
        <v>1067</v>
      </c>
      <c r="N46" s="8" t="s">
        <v>1399</v>
      </c>
      <c r="O46" s="8" t="s">
        <v>1798</v>
      </c>
      <c r="P46" s="9" t="s">
        <v>1718</v>
      </c>
    </row>
    <row r="47" spans="1:16" ht="14.25">
      <c r="A47" s="2" t="s">
        <v>135</v>
      </c>
      <c r="B47" s="2" t="s">
        <v>136</v>
      </c>
      <c r="C47" s="2" t="s">
        <v>137</v>
      </c>
      <c r="D47" s="2" t="s">
        <v>782</v>
      </c>
      <c r="E47" s="2" t="s">
        <v>1222</v>
      </c>
      <c r="F47" s="2">
        <v>0</v>
      </c>
      <c r="G47" s="2" t="s">
        <v>1223</v>
      </c>
      <c r="I47" s="3" t="s">
        <v>1068</v>
      </c>
      <c r="J47" s="3">
        <v>208</v>
      </c>
      <c r="K47" s="4" t="s">
        <v>1069</v>
      </c>
      <c r="N47" s="8" t="s">
        <v>1360</v>
      </c>
      <c r="O47" s="8" t="s">
        <v>1799</v>
      </c>
      <c r="P47" s="9" t="s">
        <v>1719</v>
      </c>
    </row>
    <row r="48" spans="1:16" ht="14.25">
      <c r="A48" s="2" t="s">
        <v>142</v>
      </c>
      <c r="B48" s="2" t="s">
        <v>143</v>
      </c>
      <c r="C48" s="2" t="s">
        <v>144</v>
      </c>
      <c r="D48" s="2" t="s">
        <v>785</v>
      </c>
      <c r="E48" s="2" t="s">
        <v>1021</v>
      </c>
      <c r="F48" s="2">
        <v>36</v>
      </c>
      <c r="G48" s="2" t="s">
        <v>1022</v>
      </c>
      <c r="I48" s="3" t="s">
        <v>1070</v>
      </c>
      <c r="J48" s="3">
        <v>214</v>
      </c>
      <c r="K48" s="4" t="s">
        <v>1071</v>
      </c>
      <c r="N48" s="8" t="s">
        <v>1403</v>
      </c>
      <c r="O48" s="8" t="s">
        <v>1800</v>
      </c>
      <c r="P48" s="9" t="s">
        <v>1720</v>
      </c>
    </row>
    <row r="49" spans="1:16" ht="14.25">
      <c r="A49" s="2" t="s">
        <v>145</v>
      </c>
      <c r="B49" s="2" t="s">
        <v>146</v>
      </c>
      <c r="C49" s="2" t="s">
        <v>147</v>
      </c>
      <c r="D49" s="2" t="s">
        <v>786</v>
      </c>
      <c r="E49" s="2" t="s">
        <v>1021</v>
      </c>
      <c r="F49" s="2">
        <v>36</v>
      </c>
      <c r="G49" s="2" t="s">
        <v>1022</v>
      </c>
      <c r="I49" s="3" t="s">
        <v>1072</v>
      </c>
      <c r="J49" s="3">
        <v>12</v>
      </c>
      <c r="K49" s="4" t="s">
        <v>1073</v>
      </c>
      <c r="N49" s="8" t="s">
        <v>1406</v>
      </c>
      <c r="O49" s="8" t="s">
        <v>1801</v>
      </c>
      <c r="P49" s="9" t="s">
        <v>1721</v>
      </c>
    </row>
    <row r="50" spans="1:16" ht="14.25">
      <c r="A50" s="2" t="s">
        <v>148</v>
      </c>
      <c r="B50" s="2" t="s">
        <v>149</v>
      </c>
      <c r="C50" s="2" t="s">
        <v>150</v>
      </c>
      <c r="D50" s="2" t="s">
        <v>787</v>
      </c>
      <c r="E50" s="2" t="s">
        <v>1058</v>
      </c>
      <c r="F50" s="2">
        <v>170</v>
      </c>
      <c r="G50" s="2" t="s">
        <v>1059</v>
      </c>
      <c r="I50" s="3" t="s">
        <v>1074</v>
      </c>
      <c r="J50" s="3">
        <v>818</v>
      </c>
      <c r="K50" s="4" t="s">
        <v>1075</v>
      </c>
      <c r="N50" s="8" t="s">
        <v>1369</v>
      </c>
      <c r="O50" s="8" t="s">
        <v>1802</v>
      </c>
      <c r="P50" s="9" t="s">
        <v>1722</v>
      </c>
    </row>
    <row r="51" spans="1:16" ht="14.25">
      <c r="A51" s="2" t="s">
        <v>151</v>
      </c>
      <c r="B51" s="2" t="s">
        <v>152</v>
      </c>
      <c r="C51" s="2" t="s">
        <v>153</v>
      </c>
      <c r="D51" s="2" t="s">
        <v>788</v>
      </c>
      <c r="E51" s="2" t="s">
        <v>1119</v>
      </c>
      <c r="F51" s="2">
        <v>174</v>
      </c>
      <c r="G51" s="2" t="s">
        <v>1249</v>
      </c>
      <c r="I51" s="3" t="s">
        <v>1076</v>
      </c>
      <c r="J51" s="3">
        <v>232</v>
      </c>
      <c r="K51" s="4" t="s">
        <v>1077</v>
      </c>
      <c r="N51" s="8" t="s">
        <v>1416</v>
      </c>
      <c r="O51" s="8" t="s">
        <v>1803</v>
      </c>
      <c r="P51" s="9" t="s">
        <v>1723</v>
      </c>
    </row>
    <row r="52" spans="1:16" ht="14.25">
      <c r="A52" s="2" t="s">
        <v>158</v>
      </c>
      <c r="B52" s="2" t="s">
        <v>159</v>
      </c>
      <c r="C52" s="2" t="s">
        <v>160</v>
      </c>
      <c r="D52" s="2" t="s">
        <v>791</v>
      </c>
      <c r="E52" s="2" t="s">
        <v>1060</v>
      </c>
      <c r="F52" s="2">
        <v>188</v>
      </c>
      <c r="G52" s="2" t="s">
        <v>1061</v>
      </c>
      <c r="I52" s="3" t="s">
        <v>1078</v>
      </c>
      <c r="J52" s="3">
        <v>230</v>
      </c>
      <c r="K52" s="4" t="s">
        <v>1079</v>
      </c>
      <c r="N52" s="8" t="s">
        <v>1415</v>
      </c>
      <c r="O52" s="8" t="s">
        <v>1804</v>
      </c>
      <c r="P52" s="9" t="s">
        <v>1724</v>
      </c>
    </row>
    <row r="53" spans="1:16" ht="14.25">
      <c r="A53" s="2" t="s">
        <v>724</v>
      </c>
      <c r="B53" s="2" t="s">
        <v>161</v>
      </c>
      <c r="C53" s="2" t="s">
        <v>162</v>
      </c>
      <c r="D53" s="2" t="s">
        <v>792</v>
      </c>
      <c r="E53" s="2" t="s">
        <v>1211</v>
      </c>
      <c r="F53" s="2">
        <v>952</v>
      </c>
      <c r="G53" s="2" t="s">
        <v>1314</v>
      </c>
      <c r="I53" s="3" t="s">
        <v>1080</v>
      </c>
      <c r="J53" s="3">
        <v>978</v>
      </c>
      <c r="K53" s="4" t="s">
        <v>1081</v>
      </c>
      <c r="N53" s="8" t="s">
        <v>1413</v>
      </c>
      <c r="O53" s="8" t="s">
        <v>1805</v>
      </c>
      <c r="P53" s="9" t="s">
        <v>1725</v>
      </c>
    </row>
    <row r="54" spans="1:16" ht="14.25">
      <c r="A54" s="2" t="s">
        <v>163</v>
      </c>
      <c r="B54" s="2" t="s">
        <v>164</v>
      </c>
      <c r="C54" s="2" t="s">
        <v>165</v>
      </c>
      <c r="D54" s="2" t="s">
        <v>793</v>
      </c>
      <c r="E54" s="2" t="s">
        <v>1102</v>
      </c>
      <c r="F54" s="2">
        <v>191</v>
      </c>
      <c r="G54" s="2" t="s">
        <v>1232</v>
      </c>
      <c r="I54" s="3" t="s">
        <v>1082</v>
      </c>
      <c r="J54" s="3">
        <v>242</v>
      </c>
      <c r="K54" s="4" t="s">
        <v>1226</v>
      </c>
      <c r="N54" s="8" t="s">
        <v>1411</v>
      </c>
      <c r="O54" s="8" t="s">
        <v>1806</v>
      </c>
      <c r="P54" s="9" t="s">
        <v>1726</v>
      </c>
    </row>
    <row r="55" spans="1:16" ht="14.25">
      <c r="A55" s="2" t="s">
        <v>166</v>
      </c>
      <c r="B55" s="2" t="s">
        <v>167</v>
      </c>
      <c r="C55" s="2" t="s">
        <v>168</v>
      </c>
      <c r="D55" s="2" t="s">
        <v>794</v>
      </c>
      <c r="E55" s="2" t="s">
        <v>1062</v>
      </c>
      <c r="F55" s="2">
        <v>931</v>
      </c>
      <c r="G55" s="2" t="s">
        <v>1224</v>
      </c>
      <c r="I55" s="3" t="s">
        <v>1083</v>
      </c>
      <c r="J55" s="3">
        <v>238</v>
      </c>
      <c r="K55" s="4" t="s">
        <v>1084</v>
      </c>
      <c r="N55" s="8" t="s">
        <v>1375</v>
      </c>
      <c r="O55" s="8" t="s">
        <v>1807</v>
      </c>
      <c r="P55" s="9" t="s">
        <v>1727</v>
      </c>
    </row>
    <row r="56" spans="1:16" ht="14.25">
      <c r="A56" s="2" t="s">
        <v>169</v>
      </c>
      <c r="B56" s="2" t="s">
        <v>170</v>
      </c>
      <c r="C56" s="2" t="s">
        <v>171</v>
      </c>
      <c r="D56" s="2" t="s">
        <v>795</v>
      </c>
      <c r="E56" s="2" t="s">
        <v>1080</v>
      </c>
      <c r="F56" s="2">
        <v>978</v>
      </c>
      <c r="G56" s="2" t="s">
        <v>1081</v>
      </c>
      <c r="I56" s="3" t="s">
        <v>1085</v>
      </c>
      <c r="J56" s="3">
        <v>826</v>
      </c>
      <c r="K56" s="4" t="s">
        <v>1086</v>
      </c>
      <c r="N56" s="8" t="s">
        <v>1398</v>
      </c>
      <c r="O56" s="8" t="s">
        <v>1808</v>
      </c>
      <c r="P56" s="9" t="s">
        <v>1728</v>
      </c>
    </row>
    <row r="57" spans="1:16" ht="14.25">
      <c r="A57" s="2" t="s">
        <v>172</v>
      </c>
      <c r="B57" s="2" t="s">
        <v>173</v>
      </c>
      <c r="C57" s="2" t="s">
        <v>174</v>
      </c>
      <c r="D57" s="2" t="s">
        <v>796</v>
      </c>
      <c r="E57" s="2" t="s">
        <v>1064</v>
      </c>
      <c r="F57" s="2">
        <v>203</v>
      </c>
      <c r="G57" s="2" t="s">
        <v>1065</v>
      </c>
      <c r="I57" s="3" t="s">
        <v>1087</v>
      </c>
      <c r="J57" s="3">
        <v>981</v>
      </c>
      <c r="K57" s="4" t="s">
        <v>1088</v>
      </c>
      <c r="N57" s="8" t="s">
        <v>1410</v>
      </c>
      <c r="O57" s="8" t="s">
        <v>1809</v>
      </c>
      <c r="P57" s="9" t="s">
        <v>1729</v>
      </c>
    </row>
    <row r="58" spans="1:16" ht="14.25">
      <c r="A58" s="2" t="s">
        <v>721</v>
      </c>
      <c r="B58" s="2" t="s">
        <v>156</v>
      </c>
      <c r="C58" s="2" t="s">
        <v>157</v>
      </c>
      <c r="D58" s="2" t="s">
        <v>790</v>
      </c>
      <c r="E58" s="2" t="s">
        <v>1053</v>
      </c>
      <c r="F58" s="2">
        <v>976</v>
      </c>
      <c r="G58" s="2" t="s">
        <v>1054</v>
      </c>
      <c r="I58" s="3" t="s">
        <v>1227</v>
      </c>
      <c r="J58" s="3">
        <v>0</v>
      </c>
      <c r="K58" s="4" t="s">
        <v>1228</v>
      </c>
      <c r="N58" s="8" t="s">
        <v>1365</v>
      </c>
      <c r="O58" s="8" t="s">
        <v>1810</v>
      </c>
      <c r="P58" s="9" t="s">
        <v>1730</v>
      </c>
    </row>
    <row r="59" spans="1:16" ht="14.25">
      <c r="A59" s="2" t="s">
        <v>175</v>
      </c>
      <c r="B59" s="2" t="s">
        <v>176</v>
      </c>
      <c r="C59" s="2" t="s">
        <v>177</v>
      </c>
      <c r="D59" s="2" t="s">
        <v>797</v>
      </c>
      <c r="E59" s="2" t="s">
        <v>1068</v>
      </c>
      <c r="F59" s="2">
        <v>208</v>
      </c>
      <c r="G59" s="2" t="s">
        <v>1069</v>
      </c>
      <c r="I59" s="3" t="s">
        <v>1089</v>
      </c>
      <c r="J59" s="3">
        <v>936</v>
      </c>
      <c r="K59" s="4" t="s">
        <v>1090</v>
      </c>
      <c r="N59" s="8" t="s">
        <v>1358</v>
      </c>
      <c r="O59" s="8" t="s">
        <v>1811</v>
      </c>
      <c r="P59" s="9" t="s">
        <v>1731</v>
      </c>
    </row>
    <row r="60" spans="1:16" ht="14.25">
      <c r="A60" s="2" t="s">
        <v>178</v>
      </c>
      <c r="B60" s="2" t="s">
        <v>179</v>
      </c>
      <c r="C60" s="2" t="s">
        <v>180</v>
      </c>
      <c r="D60" s="2" t="s">
        <v>798</v>
      </c>
      <c r="E60" s="2" t="s">
        <v>1066</v>
      </c>
      <c r="F60" s="2">
        <v>262</v>
      </c>
      <c r="G60" s="2" t="s">
        <v>1067</v>
      </c>
      <c r="I60" s="3" t="s">
        <v>1091</v>
      </c>
      <c r="J60" s="3">
        <v>292</v>
      </c>
      <c r="K60" s="4" t="s">
        <v>1092</v>
      </c>
      <c r="N60" s="8" t="s">
        <v>1374</v>
      </c>
      <c r="O60" s="8" t="s">
        <v>1812</v>
      </c>
      <c r="P60" s="9" t="s">
        <v>1732</v>
      </c>
    </row>
    <row r="61" spans="1:16" ht="14.25">
      <c r="A61" s="2" t="s">
        <v>181</v>
      </c>
      <c r="B61" s="2" t="s">
        <v>182</v>
      </c>
      <c r="C61" s="2" t="s">
        <v>183</v>
      </c>
      <c r="D61" s="2" t="s">
        <v>799</v>
      </c>
      <c r="E61" s="2" t="s">
        <v>1209</v>
      </c>
      <c r="F61" s="2">
        <v>951</v>
      </c>
      <c r="G61" s="2" t="s">
        <v>1210</v>
      </c>
      <c r="I61" s="3" t="s">
        <v>1093</v>
      </c>
      <c r="J61" s="3">
        <v>270</v>
      </c>
      <c r="K61" s="4" t="s">
        <v>1094</v>
      </c>
      <c r="N61" s="8" t="s">
        <v>1353</v>
      </c>
      <c r="O61" s="8" t="s">
        <v>1813</v>
      </c>
      <c r="P61" s="9" t="s">
        <v>1733</v>
      </c>
    </row>
    <row r="62" spans="1:16" ht="14.25">
      <c r="A62" s="2" t="s">
        <v>184</v>
      </c>
      <c r="B62" s="2" t="s">
        <v>185</v>
      </c>
      <c r="C62" s="2" t="s">
        <v>186</v>
      </c>
      <c r="D62" s="2" t="s">
        <v>800</v>
      </c>
      <c r="E62" s="2" t="s">
        <v>1070</v>
      </c>
      <c r="F62" s="2">
        <v>214</v>
      </c>
      <c r="G62" s="2" t="s">
        <v>1071</v>
      </c>
      <c r="I62" s="3" t="s">
        <v>1095</v>
      </c>
      <c r="J62" s="3">
        <v>324</v>
      </c>
      <c r="K62" s="4" t="s">
        <v>1096</v>
      </c>
      <c r="N62" s="8" t="s">
        <v>1364</v>
      </c>
      <c r="O62" s="8" t="s">
        <v>1814</v>
      </c>
      <c r="P62" s="9" t="s">
        <v>1734</v>
      </c>
    </row>
    <row r="63" spans="1:16" ht="14.25">
      <c r="A63" s="2" t="s">
        <v>187</v>
      </c>
      <c r="B63" s="2" t="s">
        <v>188</v>
      </c>
      <c r="C63" s="2" t="s">
        <v>189</v>
      </c>
      <c r="D63" s="2" t="s">
        <v>801</v>
      </c>
      <c r="E63" s="2" t="s">
        <v>1199</v>
      </c>
      <c r="F63" s="2">
        <v>840</v>
      </c>
      <c r="G63" s="2" t="s">
        <v>1200</v>
      </c>
      <c r="I63" s="3" t="s">
        <v>1097</v>
      </c>
      <c r="J63" s="3">
        <v>320</v>
      </c>
      <c r="K63" s="4" t="s">
        <v>1098</v>
      </c>
      <c r="N63" s="8" t="s">
        <v>1421</v>
      </c>
      <c r="O63" s="8" t="s">
        <v>1815</v>
      </c>
      <c r="P63" s="9" t="s">
        <v>1735</v>
      </c>
    </row>
    <row r="64" spans="1:16" ht="14.25">
      <c r="A64" s="2" t="s">
        <v>190</v>
      </c>
      <c r="B64" s="2" t="s">
        <v>191</v>
      </c>
      <c r="C64" s="2" t="s">
        <v>192</v>
      </c>
      <c r="D64" s="2" t="s">
        <v>802</v>
      </c>
      <c r="E64" s="2" t="s">
        <v>1074</v>
      </c>
      <c r="F64" s="2">
        <v>818</v>
      </c>
      <c r="G64" s="2" t="s">
        <v>1075</v>
      </c>
      <c r="I64" s="3" t="s">
        <v>1099</v>
      </c>
      <c r="J64" s="3">
        <v>328</v>
      </c>
      <c r="K64" s="4" t="s">
        <v>1229</v>
      </c>
      <c r="N64" s="8" t="s">
        <v>1401</v>
      </c>
      <c r="O64" s="8" t="s">
        <v>1816</v>
      </c>
      <c r="P64" s="9" t="s">
        <v>1736</v>
      </c>
    </row>
    <row r="65" spans="1:16" ht="14.25">
      <c r="A65" s="2" t="s">
        <v>193</v>
      </c>
      <c r="B65" s="2" t="s">
        <v>194</v>
      </c>
      <c r="C65" s="2" t="s">
        <v>195</v>
      </c>
      <c r="D65" s="2" t="s">
        <v>803</v>
      </c>
      <c r="E65" s="2" t="s">
        <v>1199</v>
      </c>
      <c r="F65" s="2">
        <v>840</v>
      </c>
      <c r="G65" s="2" t="s">
        <v>1200</v>
      </c>
      <c r="I65" s="3" t="s">
        <v>1100</v>
      </c>
      <c r="J65" s="3">
        <v>344</v>
      </c>
      <c r="K65" s="4" t="s">
        <v>1230</v>
      </c>
      <c r="N65" s="8" t="s">
        <v>1366</v>
      </c>
      <c r="O65" s="8" t="s">
        <v>1817</v>
      </c>
      <c r="P65" s="9" t="s">
        <v>1737</v>
      </c>
    </row>
    <row r="66" spans="1:16" ht="14.25">
      <c r="A66" s="2" t="s">
        <v>196</v>
      </c>
      <c r="B66" s="2" t="s">
        <v>197</v>
      </c>
      <c r="C66" s="2" t="s">
        <v>198</v>
      </c>
      <c r="D66" s="2" t="s">
        <v>804</v>
      </c>
      <c r="E66" s="2" t="s">
        <v>1208</v>
      </c>
      <c r="F66" s="2">
        <v>950</v>
      </c>
      <c r="G66" s="2" t="s">
        <v>1320</v>
      </c>
      <c r="I66" s="3" t="s">
        <v>1101</v>
      </c>
      <c r="J66" s="3">
        <v>340</v>
      </c>
      <c r="K66" s="4" t="s">
        <v>1231</v>
      </c>
      <c r="N66" s="8" t="s">
        <v>1355</v>
      </c>
      <c r="O66" s="8" t="s">
        <v>1818</v>
      </c>
      <c r="P66" s="9" t="s">
        <v>1738</v>
      </c>
    </row>
    <row r="67" spans="1:16" ht="14.25">
      <c r="A67" s="2" t="s">
        <v>199</v>
      </c>
      <c r="B67" s="2" t="s">
        <v>200</v>
      </c>
      <c r="C67" s="2" t="s">
        <v>201</v>
      </c>
      <c r="D67" s="2" t="s">
        <v>805</v>
      </c>
      <c r="E67" s="2" t="s">
        <v>1076</v>
      </c>
      <c r="F67" s="2">
        <v>232</v>
      </c>
      <c r="G67" s="2" t="s">
        <v>1077</v>
      </c>
      <c r="I67" s="3" t="s">
        <v>1102</v>
      </c>
      <c r="J67" s="3">
        <v>191</v>
      </c>
      <c r="K67" s="4" t="s">
        <v>1232</v>
      </c>
      <c r="N67" s="8" t="s">
        <v>1409</v>
      </c>
      <c r="O67" s="8" t="s">
        <v>1819</v>
      </c>
      <c r="P67" s="9" t="s">
        <v>1739</v>
      </c>
    </row>
    <row r="68" spans="1:16" ht="14.25">
      <c r="A68" s="2" t="s">
        <v>202</v>
      </c>
      <c r="B68" s="2" t="s">
        <v>203</v>
      </c>
      <c r="C68" s="2" t="s">
        <v>204</v>
      </c>
      <c r="D68" s="2" t="s">
        <v>806</v>
      </c>
      <c r="E68" s="2" t="s">
        <v>1080</v>
      </c>
      <c r="F68" s="2">
        <v>978</v>
      </c>
      <c r="G68" s="2" t="s">
        <v>1081</v>
      </c>
      <c r="I68" s="3" t="s">
        <v>1103</v>
      </c>
      <c r="J68" s="3">
        <v>332</v>
      </c>
      <c r="K68" s="4" t="s">
        <v>1233</v>
      </c>
      <c r="N68" s="8" t="s">
        <v>1391</v>
      </c>
      <c r="O68" s="8" t="s">
        <v>1820</v>
      </c>
      <c r="P68" s="9" t="s">
        <v>1740</v>
      </c>
    </row>
    <row r="69" spans="1:16" ht="14.25">
      <c r="A69" s="2" t="s">
        <v>734</v>
      </c>
      <c r="B69" s="2" t="s">
        <v>619</v>
      </c>
      <c r="C69" s="2" t="s">
        <v>620</v>
      </c>
      <c r="D69" s="2" t="s">
        <v>948</v>
      </c>
      <c r="E69" s="2" t="s">
        <v>1182</v>
      </c>
      <c r="F69" s="2">
        <v>748</v>
      </c>
      <c r="G69" s="2" t="s">
        <v>1300</v>
      </c>
      <c r="I69" s="3" t="s">
        <v>1104</v>
      </c>
      <c r="J69" s="3">
        <v>348</v>
      </c>
      <c r="K69" s="4" t="s">
        <v>1234</v>
      </c>
      <c r="N69" s="8" t="s">
        <v>1396</v>
      </c>
      <c r="O69" s="8" t="s">
        <v>1821</v>
      </c>
      <c r="P69" s="9" t="s">
        <v>1741</v>
      </c>
    </row>
    <row r="70" spans="1:16" ht="14.25">
      <c r="A70" s="2" t="s">
        <v>205</v>
      </c>
      <c r="B70" s="2" t="s">
        <v>206</v>
      </c>
      <c r="C70" s="2" t="s">
        <v>207</v>
      </c>
      <c r="D70" s="2" t="s">
        <v>807</v>
      </c>
      <c r="E70" s="2" t="s">
        <v>1078</v>
      </c>
      <c r="F70" s="2">
        <v>230</v>
      </c>
      <c r="G70" s="2" t="s">
        <v>1079</v>
      </c>
      <c r="I70" s="3" t="s">
        <v>1105</v>
      </c>
      <c r="J70" s="3">
        <v>360</v>
      </c>
      <c r="K70" s="4" t="s">
        <v>1235</v>
      </c>
      <c r="N70" s="8" t="s">
        <v>1393</v>
      </c>
      <c r="O70" s="8" t="s">
        <v>1822</v>
      </c>
      <c r="P70" s="9" t="s">
        <v>1742</v>
      </c>
    </row>
    <row r="71" spans="1:16" ht="14.25">
      <c r="A71" s="2" t="s">
        <v>725</v>
      </c>
      <c r="B71" s="2" t="s">
        <v>208</v>
      </c>
      <c r="C71" s="2" t="s">
        <v>209</v>
      </c>
      <c r="D71" s="2" t="s">
        <v>808</v>
      </c>
      <c r="E71" s="2" t="s">
        <v>1083</v>
      </c>
      <c r="F71" s="2">
        <v>238</v>
      </c>
      <c r="G71" s="2" t="s">
        <v>1084</v>
      </c>
      <c r="I71" s="3" t="s">
        <v>1106</v>
      </c>
      <c r="J71" s="3">
        <v>376</v>
      </c>
      <c r="K71" s="4" t="s">
        <v>1236</v>
      </c>
      <c r="N71" s="8" t="s">
        <v>1394</v>
      </c>
      <c r="O71" s="8" t="s">
        <v>1823</v>
      </c>
      <c r="P71" s="9" t="s">
        <v>1743</v>
      </c>
    </row>
    <row r="72" spans="1:16" ht="14.25">
      <c r="A72" s="2" t="s">
        <v>210</v>
      </c>
      <c r="B72" s="2" t="s">
        <v>211</v>
      </c>
      <c r="C72" s="2" t="s">
        <v>212</v>
      </c>
      <c r="D72" s="2" t="s">
        <v>809</v>
      </c>
      <c r="E72" s="2" t="s">
        <v>1068</v>
      </c>
      <c r="F72" s="2">
        <v>208</v>
      </c>
      <c r="G72" s="2" t="s">
        <v>1069</v>
      </c>
      <c r="I72" s="3" t="s">
        <v>1237</v>
      </c>
      <c r="J72" s="3">
        <v>0</v>
      </c>
      <c r="K72" s="4" t="s">
        <v>1238</v>
      </c>
      <c r="N72" s="8" t="s">
        <v>1390</v>
      </c>
      <c r="O72" s="8" t="s">
        <v>1824</v>
      </c>
      <c r="P72" s="9" t="s">
        <v>1744</v>
      </c>
    </row>
    <row r="73" spans="1:11" ht="14.25">
      <c r="A73" s="2" t="s">
        <v>213</v>
      </c>
      <c r="B73" s="2" t="s">
        <v>214</v>
      </c>
      <c r="C73" s="2" t="s">
        <v>215</v>
      </c>
      <c r="D73" s="2" t="s">
        <v>810</v>
      </c>
      <c r="E73" s="2" t="s">
        <v>1082</v>
      </c>
      <c r="F73" s="2">
        <v>242</v>
      </c>
      <c r="G73" s="2" t="s">
        <v>1226</v>
      </c>
      <c r="I73" s="3" t="s">
        <v>1107</v>
      </c>
      <c r="J73" s="3">
        <v>356</v>
      </c>
      <c r="K73" s="4" t="s">
        <v>1239</v>
      </c>
    </row>
    <row r="74" spans="1:11" ht="14.25">
      <c r="A74" s="2" t="s">
        <v>216</v>
      </c>
      <c r="B74" s="2" t="s">
        <v>217</v>
      </c>
      <c r="C74" s="2" t="s">
        <v>218</v>
      </c>
      <c r="D74" s="2" t="s">
        <v>811</v>
      </c>
      <c r="E74" s="2" t="s">
        <v>1080</v>
      </c>
      <c r="F74" s="2">
        <v>978</v>
      </c>
      <c r="G74" s="2" t="s">
        <v>1081</v>
      </c>
      <c r="I74" s="3" t="s">
        <v>1108</v>
      </c>
      <c r="J74" s="3">
        <v>368</v>
      </c>
      <c r="K74" s="4" t="s">
        <v>1109</v>
      </c>
    </row>
    <row r="75" spans="1:11" ht="14.25">
      <c r="A75" s="2" t="s">
        <v>219</v>
      </c>
      <c r="B75" s="2" t="s">
        <v>220</v>
      </c>
      <c r="C75" s="2" t="s">
        <v>221</v>
      </c>
      <c r="D75" s="2" t="s">
        <v>812</v>
      </c>
      <c r="E75" s="2" t="s">
        <v>1080</v>
      </c>
      <c r="F75" s="2">
        <v>978</v>
      </c>
      <c r="G75" s="2" t="s">
        <v>1081</v>
      </c>
      <c r="I75" s="3" t="s">
        <v>1110</v>
      </c>
      <c r="J75" s="3">
        <v>364</v>
      </c>
      <c r="K75" s="4" t="s">
        <v>1240</v>
      </c>
    </row>
    <row r="76" spans="1:11" ht="14.25">
      <c r="A76" s="2" t="s">
        <v>222</v>
      </c>
      <c r="B76" s="2" t="s">
        <v>223</v>
      </c>
      <c r="C76" s="2" t="s">
        <v>224</v>
      </c>
      <c r="D76" s="2" t="s">
        <v>813</v>
      </c>
      <c r="E76" s="2" t="s">
        <v>1080</v>
      </c>
      <c r="F76" s="2">
        <v>978</v>
      </c>
      <c r="G76" s="2" t="s">
        <v>1081</v>
      </c>
      <c r="I76" s="3" t="s">
        <v>1111</v>
      </c>
      <c r="J76" s="3">
        <v>352</v>
      </c>
      <c r="K76" s="4" t="s">
        <v>1112</v>
      </c>
    </row>
    <row r="77" spans="1:11" ht="14.25">
      <c r="A77" s="2" t="s">
        <v>225</v>
      </c>
      <c r="B77" s="2" t="s">
        <v>226</v>
      </c>
      <c r="C77" s="2" t="s">
        <v>227</v>
      </c>
      <c r="D77" s="2" t="s">
        <v>814</v>
      </c>
      <c r="E77" s="2" t="s">
        <v>1080</v>
      </c>
      <c r="F77" s="2">
        <v>978</v>
      </c>
      <c r="G77" s="2" t="s">
        <v>1081</v>
      </c>
      <c r="I77" s="3" t="s">
        <v>1241</v>
      </c>
      <c r="J77" s="3">
        <v>0</v>
      </c>
      <c r="K77" s="4" t="s">
        <v>1242</v>
      </c>
    </row>
    <row r="78" spans="1:11" ht="14.25">
      <c r="A78" s="2" t="s">
        <v>228</v>
      </c>
      <c r="B78" s="2" t="s">
        <v>229</v>
      </c>
      <c r="C78" s="2" t="s">
        <v>230</v>
      </c>
      <c r="D78" s="2" t="s">
        <v>815</v>
      </c>
      <c r="E78" s="2" t="s">
        <v>1080</v>
      </c>
      <c r="F78" s="2">
        <v>978</v>
      </c>
      <c r="G78" s="2" t="s">
        <v>1081</v>
      </c>
      <c r="I78" s="3" t="s">
        <v>1113</v>
      </c>
      <c r="J78" s="3">
        <v>388</v>
      </c>
      <c r="K78" s="4" t="s">
        <v>1243</v>
      </c>
    </row>
    <row r="79" spans="1:11" ht="14.25">
      <c r="A79" s="2" t="s">
        <v>231</v>
      </c>
      <c r="B79" s="2" t="s">
        <v>232</v>
      </c>
      <c r="C79" s="2" t="s">
        <v>233</v>
      </c>
      <c r="D79" s="2" t="s">
        <v>816</v>
      </c>
      <c r="E79" s="2" t="s">
        <v>1208</v>
      </c>
      <c r="F79" s="2">
        <v>950</v>
      </c>
      <c r="G79" s="2" t="s">
        <v>1320</v>
      </c>
      <c r="I79" s="3" t="s">
        <v>1114</v>
      </c>
      <c r="J79" s="3">
        <v>400</v>
      </c>
      <c r="K79" s="4" t="s">
        <v>1244</v>
      </c>
    </row>
    <row r="80" spans="1:11" ht="14.25">
      <c r="A80" s="2" t="s">
        <v>234</v>
      </c>
      <c r="B80" s="2" t="s">
        <v>235</v>
      </c>
      <c r="C80" s="2" t="s">
        <v>236</v>
      </c>
      <c r="D80" s="2" t="s">
        <v>817</v>
      </c>
      <c r="E80" s="2" t="s">
        <v>1093</v>
      </c>
      <c r="F80" s="2">
        <v>270</v>
      </c>
      <c r="G80" s="2" t="s">
        <v>1094</v>
      </c>
      <c r="I80" s="3" t="s">
        <v>1115</v>
      </c>
      <c r="J80" s="3">
        <v>392</v>
      </c>
      <c r="K80" s="4" t="s">
        <v>1245</v>
      </c>
    </row>
    <row r="81" spans="1:11" ht="14.25">
      <c r="A81" s="2" t="s">
        <v>237</v>
      </c>
      <c r="B81" s="2" t="s">
        <v>238</v>
      </c>
      <c r="C81" s="2" t="s">
        <v>239</v>
      </c>
      <c r="D81" s="2" t="s">
        <v>818</v>
      </c>
      <c r="E81" s="2" t="s">
        <v>1087</v>
      </c>
      <c r="F81" s="2">
        <v>981</v>
      </c>
      <c r="G81" s="2" t="s">
        <v>1088</v>
      </c>
      <c r="I81" s="3" t="s">
        <v>1116</v>
      </c>
      <c r="J81" s="3">
        <v>404</v>
      </c>
      <c r="K81" s="4" t="s">
        <v>1246</v>
      </c>
    </row>
    <row r="82" spans="1:11" ht="14.25">
      <c r="A82" s="2" t="s">
        <v>240</v>
      </c>
      <c r="B82" s="2" t="s">
        <v>241</v>
      </c>
      <c r="C82" s="2" t="s">
        <v>242</v>
      </c>
      <c r="D82" s="2" t="s">
        <v>819</v>
      </c>
      <c r="E82" s="2" t="s">
        <v>1080</v>
      </c>
      <c r="F82" s="2">
        <v>978</v>
      </c>
      <c r="G82" s="2" t="s">
        <v>1081</v>
      </c>
      <c r="I82" s="3" t="s">
        <v>1117</v>
      </c>
      <c r="J82" s="3">
        <v>417</v>
      </c>
      <c r="K82" s="4" t="s">
        <v>1247</v>
      </c>
    </row>
    <row r="83" spans="1:11" ht="14.25">
      <c r="A83" s="2" t="s">
        <v>243</v>
      </c>
      <c r="B83" s="2" t="s">
        <v>244</v>
      </c>
      <c r="C83" s="2" t="s">
        <v>245</v>
      </c>
      <c r="D83" s="2" t="s">
        <v>820</v>
      </c>
      <c r="E83" s="2" t="s">
        <v>1089</v>
      </c>
      <c r="F83" s="2">
        <v>936</v>
      </c>
      <c r="G83" s="2" t="s">
        <v>1090</v>
      </c>
      <c r="I83" s="3" t="s">
        <v>1118</v>
      </c>
      <c r="J83" s="3">
        <v>116</v>
      </c>
      <c r="K83" s="4" t="s">
        <v>1248</v>
      </c>
    </row>
    <row r="84" spans="1:11" ht="14.25">
      <c r="A84" s="2" t="s">
        <v>246</v>
      </c>
      <c r="B84" s="2" t="s">
        <v>247</v>
      </c>
      <c r="C84" s="2" t="s">
        <v>248</v>
      </c>
      <c r="D84" s="2" t="s">
        <v>821</v>
      </c>
      <c r="E84" s="2" t="s">
        <v>1091</v>
      </c>
      <c r="F84" s="2">
        <v>292</v>
      </c>
      <c r="G84" s="2" t="s">
        <v>1092</v>
      </c>
      <c r="I84" s="3" t="s">
        <v>1119</v>
      </c>
      <c r="J84" s="3">
        <v>174</v>
      </c>
      <c r="K84" s="4" t="s">
        <v>1249</v>
      </c>
    </row>
    <row r="85" spans="1:11" ht="14.25">
      <c r="A85" s="2" t="s">
        <v>249</v>
      </c>
      <c r="B85" s="2" t="s">
        <v>250</v>
      </c>
      <c r="C85" s="2" t="s">
        <v>251</v>
      </c>
      <c r="D85" s="2" t="s">
        <v>822</v>
      </c>
      <c r="E85" s="2" t="s">
        <v>1080</v>
      </c>
      <c r="F85" s="2">
        <v>978</v>
      </c>
      <c r="G85" s="2" t="s">
        <v>1081</v>
      </c>
      <c r="I85" s="3" t="s">
        <v>1120</v>
      </c>
      <c r="J85" s="3">
        <v>408</v>
      </c>
      <c r="K85" s="4" t="s">
        <v>1250</v>
      </c>
    </row>
    <row r="86" spans="1:11" ht="14.25">
      <c r="A86" s="2" t="s">
        <v>252</v>
      </c>
      <c r="B86" s="2" t="s">
        <v>253</v>
      </c>
      <c r="C86" s="2" t="s">
        <v>254</v>
      </c>
      <c r="D86" s="2" t="s">
        <v>823</v>
      </c>
      <c r="E86" s="2" t="s">
        <v>1068</v>
      </c>
      <c r="F86" s="2">
        <v>208</v>
      </c>
      <c r="G86" s="2" t="s">
        <v>1069</v>
      </c>
      <c r="I86" s="3" t="s">
        <v>1121</v>
      </c>
      <c r="J86" s="3">
        <v>410</v>
      </c>
      <c r="K86" s="4" t="s">
        <v>1251</v>
      </c>
    </row>
    <row r="87" spans="1:11" ht="14.25">
      <c r="A87" s="2" t="s">
        <v>255</v>
      </c>
      <c r="B87" s="2" t="s">
        <v>256</v>
      </c>
      <c r="C87" s="2" t="s">
        <v>257</v>
      </c>
      <c r="D87" s="2" t="s">
        <v>824</v>
      </c>
      <c r="E87" s="2" t="s">
        <v>1209</v>
      </c>
      <c r="F87" s="2">
        <v>951</v>
      </c>
      <c r="G87" s="2" t="s">
        <v>1210</v>
      </c>
      <c r="I87" s="3" t="s">
        <v>1122</v>
      </c>
      <c r="J87" s="3">
        <v>414</v>
      </c>
      <c r="K87" s="4" t="s">
        <v>1252</v>
      </c>
    </row>
    <row r="88" spans="1:11" ht="14.25">
      <c r="A88" s="2" t="s">
        <v>258</v>
      </c>
      <c r="B88" s="2" t="s">
        <v>259</v>
      </c>
      <c r="C88" s="2" t="s">
        <v>260</v>
      </c>
      <c r="D88" s="2" t="s">
        <v>825</v>
      </c>
      <c r="E88" s="2" t="s">
        <v>1080</v>
      </c>
      <c r="F88" s="2">
        <v>978</v>
      </c>
      <c r="G88" s="2" t="s">
        <v>1081</v>
      </c>
      <c r="I88" s="3" t="s">
        <v>1123</v>
      </c>
      <c r="J88" s="3">
        <v>136</v>
      </c>
      <c r="K88" s="4" t="s">
        <v>1253</v>
      </c>
    </row>
    <row r="89" spans="1:11" ht="14.25">
      <c r="A89" s="2" t="s">
        <v>261</v>
      </c>
      <c r="B89" s="2" t="s">
        <v>262</v>
      </c>
      <c r="C89" s="2" t="s">
        <v>263</v>
      </c>
      <c r="D89" s="2" t="s">
        <v>826</v>
      </c>
      <c r="E89" s="2" t="s">
        <v>1199</v>
      </c>
      <c r="F89" s="2">
        <v>840</v>
      </c>
      <c r="G89" s="2" t="s">
        <v>1200</v>
      </c>
      <c r="I89" s="3" t="s">
        <v>1124</v>
      </c>
      <c r="J89" s="3">
        <v>398</v>
      </c>
      <c r="K89" s="4" t="s">
        <v>1254</v>
      </c>
    </row>
    <row r="90" spans="1:11" ht="14.25">
      <c r="A90" s="2" t="s">
        <v>264</v>
      </c>
      <c r="B90" s="2" t="s">
        <v>265</v>
      </c>
      <c r="C90" s="2" t="s">
        <v>266</v>
      </c>
      <c r="D90" s="2" t="s">
        <v>827</v>
      </c>
      <c r="E90" s="2" t="s">
        <v>1097</v>
      </c>
      <c r="F90" s="2">
        <v>320</v>
      </c>
      <c r="G90" s="2" t="s">
        <v>1098</v>
      </c>
      <c r="I90" s="3" t="s">
        <v>1125</v>
      </c>
      <c r="J90" s="3">
        <v>418</v>
      </c>
      <c r="K90" s="4" t="s">
        <v>1255</v>
      </c>
    </row>
    <row r="91" spans="1:11" ht="14.25">
      <c r="A91" s="2" t="s">
        <v>267</v>
      </c>
      <c r="B91" s="2" t="s">
        <v>268</v>
      </c>
      <c r="C91" s="2" t="s">
        <v>269</v>
      </c>
      <c r="D91" s="2" t="s">
        <v>828</v>
      </c>
      <c r="E91" s="2" t="s">
        <v>1227</v>
      </c>
      <c r="F91" s="2">
        <v>0</v>
      </c>
      <c r="G91" s="2" t="s">
        <v>1228</v>
      </c>
      <c r="I91" s="3" t="s">
        <v>1126</v>
      </c>
      <c r="J91" s="3">
        <v>422</v>
      </c>
      <c r="K91" s="4" t="s">
        <v>1256</v>
      </c>
    </row>
    <row r="92" spans="1:11" ht="14.25">
      <c r="A92" s="2" t="s">
        <v>270</v>
      </c>
      <c r="B92" s="2" t="s">
        <v>271</v>
      </c>
      <c r="C92" s="2" t="s">
        <v>272</v>
      </c>
      <c r="D92" s="2" t="s">
        <v>829</v>
      </c>
      <c r="E92" s="2" t="s">
        <v>1095</v>
      </c>
      <c r="F92" s="2">
        <v>324</v>
      </c>
      <c r="G92" s="2" t="s">
        <v>1096</v>
      </c>
      <c r="I92" s="3" t="s">
        <v>1127</v>
      </c>
      <c r="J92" s="3">
        <v>144</v>
      </c>
      <c r="K92" s="4" t="s">
        <v>1257</v>
      </c>
    </row>
    <row r="93" spans="1:11" ht="14.25">
      <c r="A93" s="2" t="s">
        <v>273</v>
      </c>
      <c r="B93" s="2" t="s">
        <v>274</v>
      </c>
      <c r="C93" s="2" t="s">
        <v>275</v>
      </c>
      <c r="D93" s="2" t="s">
        <v>830</v>
      </c>
      <c r="E93" s="2" t="s">
        <v>1211</v>
      </c>
      <c r="F93" s="2">
        <v>952</v>
      </c>
      <c r="G93" s="2" t="s">
        <v>1314</v>
      </c>
      <c r="I93" s="3" t="s">
        <v>1128</v>
      </c>
      <c r="J93" s="3">
        <v>430</v>
      </c>
      <c r="K93" s="4" t="s">
        <v>1258</v>
      </c>
    </row>
    <row r="94" spans="1:11" ht="14.25">
      <c r="A94" s="2" t="s">
        <v>276</v>
      </c>
      <c r="B94" s="2" t="s">
        <v>277</v>
      </c>
      <c r="C94" s="2" t="s">
        <v>278</v>
      </c>
      <c r="D94" s="2" t="s">
        <v>831</v>
      </c>
      <c r="E94" s="2" t="s">
        <v>1099</v>
      </c>
      <c r="F94" s="2">
        <v>328</v>
      </c>
      <c r="G94" s="2" t="s">
        <v>1229</v>
      </c>
      <c r="I94" s="3" t="s">
        <v>1129</v>
      </c>
      <c r="J94" s="3">
        <v>426</v>
      </c>
      <c r="K94" s="4" t="s">
        <v>1130</v>
      </c>
    </row>
    <row r="95" spans="1:11" ht="14.25">
      <c r="A95" s="2" t="s">
        <v>279</v>
      </c>
      <c r="B95" s="2" t="s">
        <v>280</v>
      </c>
      <c r="C95" s="2" t="s">
        <v>281</v>
      </c>
      <c r="D95" s="2" t="s">
        <v>832</v>
      </c>
      <c r="E95" s="2" t="s">
        <v>1103</v>
      </c>
      <c r="F95" s="2">
        <v>332</v>
      </c>
      <c r="G95" s="2" t="s">
        <v>1233</v>
      </c>
      <c r="I95" s="3" t="s">
        <v>1131</v>
      </c>
      <c r="J95" s="3">
        <v>434</v>
      </c>
      <c r="K95" s="4" t="s">
        <v>1259</v>
      </c>
    </row>
    <row r="96" spans="1:11" ht="14.25">
      <c r="A96" s="2" t="s">
        <v>282</v>
      </c>
      <c r="B96" s="2" t="s">
        <v>283</v>
      </c>
      <c r="C96" s="2" t="s">
        <v>284</v>
      </c>
      <c r="D96" s="2" t="s">
        <v>833</v>
      </c>
      <c r="I96" s="3" t="s">
        <v>1132</v>
      </c>
      <c r="J96" s="3">
        <v>504</v>
      </c>
      <c r="K96" s="4" t="s">
        <v>1260</v>
      </c>
    </row>
    <row r="97" spans="1:11" ht="14.25">
      <c r="A97" s="2" t="s">
        <v>287</v>
      </c>
      <c r="B97" s="2" t="s">
        <v>288</v>
      </c>
      <c r="C97" s="2" t="s">
        <v>289</v>
      </c>
      <c r="D97" s="2" t="s">
        <v>835</v>
      </c>
      <c r="E97" s="2" t="s">
        <v>1101</v>
      </c>
      <c r="F97" s="2">
        <v>340</v>
      </c>
      <c r="G97" s="2" t="s">
        <v>1231</v>
      </c>
      <c r="I97" s="3" t="s">
        <v>1133</v>
      </c>
      <c r="J97" s="3">
        <v>498</v>
      </c>
      <c r="K97" s="4" t="s">
        <v>1261</v>
      </c>
    </row>
    <row r="98" spans="1:11" ht="14.25">
      <c r="A98" s="2" t="s">
        <v>718</v>
      </c>
      <c r="B98" s="2" t="s">
        <v>138</v>
      </c>
      <c r="C98" s="2" t="s">
        <v>139</v>
      </c>
      <c r="D98" s="2" t="s">
        <v>783</v>
      </c>
      <c r="E98" s="2" t="s">
        <v>1100</v>
      </c>
      <c r="F98" s="2">
        <v>344</v>
      </c>
      <c r="G98" s="2" t="s">
        <v>1230</v>
      </c>
      <c r="I98" s="3" t="s">
        <v>1134</v>
      </c>
      <c r="J98" s="3">
        <v>969</v>
      </c>
      <c r="K98" s="4" t="s">
        <v>1262</v>
      </c>
    </row>
    <row r="99" spans="1:11" ht="14.25">
      <c r="A99" s="2" t="s">
        <v>290</v>
      </c>
      <c r="B99" s="2" t="s">
        <v>291</v>
      </c>
      <c r="C99" s="2" t="s">
        <v>292</v>
      </c>
      <c r="D99" s="2" t="s">
        <v>836</v>
      </c>
      <c r="E99" s="2" t="s">
        <v>1104</v>
      </c>
      <c r="F99" s="2">
        <v>348</v>
      </c>
      <c r="G99" s="2" t="s">
        <v>1234</v>
      </c>
      <c r="I99" s="3" t="s">
        <v>379</v>
      </c>
      <c r="J99" s="3">
        <v>807</v>
      </c>
      <c r="K99" s="4" t="s">
        <v>1135</v>
      </c>
    </row>
    <row r="100" spans="1:11" ht="14.25">
      <c r="A100" s="2" t="s">
        <v>293</v>
      </c>
      <c r="B100" s="2" t="s">
        <v>294</v>
      </c>
      <c r="C100" s="2" t="s">
        <v>295</v>
      </c>
      <c r="D100" s="2" t="s">
        <v>837</v>
      </c>
      <c r="E100" s="2" t="s">
        <v>1111</v>
      </c>
      <c r="F100" s="2">
        <v>352</v>
      </c>
      <c r="G100" s="2" t="s">
        <v>1112</v>
      </c>
      <c r="I100" s="3" t="s">
        <v>1136</v>
      </c>
      <c r="J100" s="3">
        <v>104</v>
      </c>
      <c r="K100" s="4" t="s">
        <v>1263</v>
      </c>
    </row>
    <row r="101" spans="1:11" ht="14.25">
      <c r="A101" s="2" t="s">
        <v>296</v>
      </c>
      <c r="B101" s="2" t="s">
        <v>297</v>
      </c>
      <c r="C101" s="2" t="s">
        <v>298</v>
      </c>
      <c r="D101" s="2" t="s">
        <v>838</v>
      </c>
      <c r="E101" s="2" t="s">
        <v>1107</v>
      </c>
      <c r="F101" s="2">
        <v>356</v>
      </c>
      <c r="G101" s="2" t="s">
        <v>1239</v>
      </c>
      <c r="I101" s="3" t="s">
        <v>1137</v>
      </c>
      <c r="J101" s="3">
        <v>496</v>
      </c>
      <c r="K101" s="4" t="s">
        <v>1264</v>
      </c>
    </row>
    <row r="102" spans="1:11" ht="14.25">
      <c r="A102" s="2" t="s">
        <v>299</v>
      </c>
      <c r="B102" s="2" t="s">
        <v>300</v>
      </c>
      <c r="C102" s="2" t="s">
        <v>301</v>
      </c>
      <c r="D102" s="2" t="s">
        <v>839</v>
      </c>
      <c r="E102" s="2" t="s">
        <v>1105</v>
      </c>
      <c r="F102" s="2">
        <v>360</v>
      </c>
      <c r="G102" s="2" t="s">
        <v>1235</v>
      </c>
      <c r="I102" s="3" t="s">
        <v>1138</v>
      </c>
      <c r="J102" s="3">
        <v>446</v>
      </c>
      <c r="K102" s="4" t="s">
        <v>1321</v>
      </c>
    </row>
    <row r="103" spans="1:11" ht="14.25">
      <c r="A103" s="2" t="s">
        <v>727</v>
      </c>
      <c r="B103" s="2" t="s">
        <v>302</v>
      </c>
      <c r="C103" s="2" t="s">
        <v>303</v>
      </c>
      <c r="D103" s="2" t="s">
        <v>840</v>
      </c>
      <c r="E103" s="2" t="s">
        <v>1110</v>
      </c>
      <c r="F103" s="2">
        <v>364</v>
      </c>
      <c r="G103" s="2" t="s">
        <v>1240</v>
      </c>
      <c r="I103" s="3" t="s">
        <v>1265</v>
      </c>
      <c r="J103" s="3">
        <v>478</v>
      </c>
      <c r="K103" s="4" t="s">
        <v>1266</v>
      </c>
    </row>
    <row r="104" spans="1:11" ht="14.25">
      <c r="A104" s="2" t="s">
        <v>304</v>
      </c>
      <c r="B104" s="2" t="s">
        <v>305</v>
      </c>
      <c r="C104" s="2" t="s">
        <v>306</v>
      </c>
      <c r="D104" s="2" t="s">
        <v>841</v>
      </c>
      <c r="E104" s="2" t="s">
        <v>1108</v>
      </c>
      <c r="F104" s="2">
        <v>368</v>
      </c>
      <c r="G104" s="2" t="s">
        <v>1109</v>
      </c>
      <c r="I104" s="3" t="s">
        <v>1139</v>
      </c>
      <c r="J104" s="3">
        <v>480</v>
      </c>
      <c r="K104" s="4" t="s">
        <v>1267</v>
      </c>
    </row>
    <row r="105" spans="1:11" ht="14.25">
      <c r="A105" s="2" t="s">
        <v>307</v>
      </c>
      <c r="B105" s="2" t="s">
        <v>308</v>
      </c>
      <c r="C105" s="2" t="s">
        <v>309</v>
      </c>
      <c r="D105" s="2" t="s">
        <v>842</v>
      </c>
      <c r="E105" s="2" t="s">
        <v>1080</v>
      </c>
      <c r="F105" s="2">
        <v>978</v>
      </c>
      <c r="G105" s="2" t="s">
        <v>1081</v>
      </c>
      <c r="I105" s="3" t="s">
        <v>1140</v>
      </c>
      <c r="J105" s="3">
        <v>462</v>
      </c>
      <c r="K105" s="4" t="s">
        <v>1268</v>
      </c>
    </row>
    <row r="106" spans="1:11" ht="14.25">
      <c r="A106" s="2" t="s">
        <v>310</v>
      </c>
      <c r="B106" s="2" t="s">
        <v>311</v>
      </c>
      <c r="C106" s="2" t="s">
        <v>312</v>
      </c>
      <c r="D106" s="2" t="s">
        <v>843</v>
      </c>
      <c r="E106" s="2" t="s">
        <v>1237</v>
      </c>
      <c r="F106" s="2">
        <v>0</v>
      </c>
      <c r="G106" s="2" t="s">
        <v>1238</v>
      </c>
      <c r="I106" s="3" t="s">
        <v>1141</v>
      </c>
      <c r="J106" s="3">
        <v>454</v>
      </c>
      <c r="K106" s="4" t="s">
        <v>1142</v>
      </c>
    </row>
    <row r="107" spans="1:11" ht="14.25">
      <c r="A107" s="2" t="s">
        <v>313</v>
      </c>
      <c r="B107" s="2" t="s">
        <v>314</v>
      </c>
      <c r="C107" s="2" t="s">
        <v>315</v>
      </c>
      <c r="D107" s="2" t="s">
        <v>844</v>
      </c>
      <c r="E107" s="2" t="s">
        <v>1106</v>
      </c>
      <c r="F107" s="2">
        <v>376</v>
      </c>
      <c r="G107" s="2" t="s">
        <v>1236</v>
      </c>
      <c r="I107" s="3" t="s">
        <v>1143</v>
      </c>
      <c r="J107" s="3">
        <v>484</v>
      </c>
      <c r="K107" s="4" t="s">
        <v>1269</v>
      </c>
    </row>
    <row r="108" spans="1:11" ht="14.25">
      <c r="A108" s="2" t="s">
        <v>316</v>
      </c>
      <c r="B108" s="2" t="s">
        <v>317</v>
      </c>
      <c r="C108" s="2" t="s">
        <v>318</v>
      </c>
      <c r="D108" s="2" t="s">
        <v>845</v>
      </c>
      <c r="E108" s="2" t="s">
        <v>1080</v>
      </c>
      <c r="F108" s="2">
        <v>978</v>
      </c>
      <c r="G108" s="2" t="s">
        <v>1081</v>
      </c>
      <c r="I108" s="3" t="s">
        <v>1144</v>
      </c>
      <c r="J108" s="3">
        <v>458</v>
      </c>
      <c r="K108" s="4" t="s">
        <v>1270</v>
      </c>
    </row>
    <row r="109" spans="1:11" ht="14.25">
      <c r="A109" s="2" t="s">
        <v>319</v>
      </c>
      <c r="B109" s="2" t="s">
        <v>320</v>
      </c>
      <c r="C109" s="2" t="s">
        <v>321</v>
      </c>
      <c r="D109" s="2" t="s">
        <v>846</v>
      </c>
      <c r="E109" s="2" t="s">
        <v>1113</v>
      </c>
      <c r="F109" s="2">
        <v>388</v>
      </c>
      <c r="G109" s="2" t="s">
        <v>1243</v>
      </c>
      <c r="I109" s="3" t="s">
        <v>1145</v>
      </c>
      <c r="J109" s="3">
        <v>943</v>
      </c>
      <c r="K109" s="4" t="s">
        <v>1271</v>
      </c>
    </row>
    <row r="110" spans="1:11" ht="14.25">
      <c r="A110" s="2" t="s">
        <v>322</v>
      </c>
      <c r="B110" s="2" t="s">
        <v>323</v>
      </c>
      <c r="C110" s="2" t="s">
        <v>324</v>
      </c>
      <c r="D110" s="2" t="s">
        <v>847</v>
      </c>
      <c r="E110" s="2" t="s">
        <v>1115</v>
      </c>
      <c r="F110" s="2">
        <v>392</v>
      </c>
      <c r="G110" s="2" t="s">
        <v>1245</v>
      </c>
      <c r="I110" s="3" t="s">
        <v>1146</v>
      </c>
      <c r="J110" s="3">
        <v>516</v>
      </c>
      <c r="K110" s="4" t="s">
        <v>1272</v>
      </c>
    </row>
    <row r="111" spans="1:11" ht="14.25">
      <c r="A111" s="2" t="s">
        <v>325</v>
      </c>
      <c r="B111" s="2" t="s">
        <v>326</v>
      </c>
      <c r="C111" s="2" t="s">
        <v>327</v>
      </c>
      <c r="D111" s="2" t="s">
        <v>848</v>
      </c>
      <c r="E111" s="2" t="s">
        <v>1241</v>
      </c>
      <c r="F111" s="2">
        <v>0</v>
      </c>
      <c r="G111" s="2" t="s">
        <v>1242</v>
      </c>
      <c r="I111" s="3" t="s">
        <v>1147</v>
      </c>
      <c r="J111" s="3">
        <v>566</v>
      </c>
      <c r="K111" s="4" t="s">
        <v>1273</v>
      </c>
    </row>
    <row r="112" spans="1:11" ht="14.25">
      <c r="A112" s="2" t="s">
        <v>328</v>
      </c>
      <c r="B112" s="2" t="s">
        <v>329</v>
      </c>
      <c r="C112" s="2" t="s">
        <v>330</v>
      </c>
      <c r="D112" s="2" t="s">
        <v>849</v>
      </c>
      <c r="E112" s="2" t="s">
        <v>1114</v>
      </c>
      <c r="F112" s="2">
        <v>400</v>
      </c>
      <c r="G112" s="2" t="s">
        <v>1244</v>
      </c>
      <c r="I112" s="3" t="s">
        <v>1148</v>
      </c>
      <c r="J112" s="3">
        <v>558</v>
      </c>
      <c r="K112" s="4" t="s">
        <v>1274</v>
      </c>
    </row>
    <row r="113" spans="1:11" ht="14.25">
      <c r="A113" s="2" t="s">
        <v>331</v>
      </c>
      <c r="B113" s="2" t="s">
        <v>332</v>
      </c>
      <c r="C113" s="2" t="s">
        <v>333</v>
      </c>
      <c r="D113" s="2" t="s">
        <v>850</v>
      </c>
      <c r="E113" s="2" t="s">
        <v>1124</v>
      </c>
      <c r="F113" s="2">
        <v>398</v>
      </c>
      <c r="G113" s="2" t="s">
        <v>1254</v>
      </c>
      <c r="I113" s="3" t="s">
        <v>1149</v>
      </c>
      <c r="J113" s="3">
        <v>578</v>
      </c>
      <c r="K113" s="4" t="s">
        <v>1275</v>
      </c>
    </row>
    <row r="114" spans="1:11" ht="14.25">
      <c r="A114" s="2" t="s">
        <v>334</v>
      </c>
      <c r="B114" s="2" t="s">
        <v>335</v>
      </c>
      <c r="C114" s="2" t="s">
        <v>336</v>
      </c>
      <c r="D114" s="2" t="s">
        <v>851</v>
      </c>
      <c r="E114" s="2" t="s">
        <v>1116</v>
      </c>
      <c r="F114" s="2">
        <v>404</v>
      </c>
      <c r="G114" s="2" t="s">
        <v>1246</v>
      </c>
      <c r="I114" s="3" t="s">
        <v>1150</v>
      </c>
      <c r="J114" s="3">
        <v>524</v>
      </c>
      <c r="K114" s="4" t="s">
        <v>1276</v>
      </c>
    </row>
    <row r="115" spans="1:11" ht="14.25">
      <c r="A115" s="2" t="s">
        <v>337</v>
      </c>
      <c r="B115" s="2" t="s">
        <v>338</v>
      </c>
      <c r="C115" s="2" t="s">
        <v>339</v>
      </c>
      <c r="D115" s="2" t="s">
        <v>852</v>
      </c>
      <c r="I115" s="3" t="s">
        <v>1151</v>
      </c>
      <c r="J115" s="3">
        <v>554</v>
      </c>
      <c r="K115" s="4" t="s">
        <v>1277</v>
      </c>
    </row>
    <row r="116" spans="1:11" ht="14.25">
      <c r="A116" s="2" t="s">
        <v>340</v>
      </c>
      <c r="B116" s="2" t="s">
        <v>341</v>
      </c>
      <c r="C116" s="2" t="s">
        <v>342</v>
      </c>
      <c r="D116" s="2" t="s">
        <v>853</v>
      </c>
      <c r="E116" s="2" t="s">
        <v>1120</v>
      </c>
      <c r="F116" s="2">
        <v>408</v>
      </c>
      <c r="G116" s="2" t="s">
        <v>1250</v>
      </c>
      <c r="I116" s="3" t="s">
        <v>1152</v>
      </c>
      <c r="J116" s="3">
        <v>512</v>
      </c>
      <c r="K116" s="4" t="s">
        <v>1278</v>
      </c>
    </row>
    <row r="117" spans="1:11" ht="14.25">
      <c r="A117" s="2" t="s">
        <v>343</v>
      </c>
      <c r="B117" s="2" t="s">
        <v>344</v>
      </c>
      <c r="C117" s="2" t="s">
        <v>345</v>
      </c>
      <c r="D117" s="2" t="s">
        <v>854</v>
      </c>
      <c r="E117" s="2" t="s">
        <v>1121</v>
      </c>
      <c r="F117" s="2">
        <v>410</v>
      </c>
      <c r="G117" s="2" t="s">
        <v>1251</v>
      </c>
      <c r="I117" s="3" t="s">
        <v>1153</v>
      </c>
      <c r="J117" s="3">
        <v>590</v>
      </c>
      <c r="K117" s="4" t="s">
        <v>1154</v>
      </c>
    </row>
    <row r="118" spans="1:11" ht="14.25">
      <c r="A118" s="2" t="s">
        <v>1322</v>
      </c>
      <c r="B118" s="2" t="s">
        <v>1323</v>
      </c>
      <c r="C118" s="2" t="s">
        <v>1324</v>
      </c>
      <c r="D118" s="2" t="s">
        <v>1218</v>
      </c>
      <c r="E118" s="2" t="s">
        <v>1080</v>
      </c>
      <c r="F118" s="2">
        <v>978</v>
      </c>
      <c r="G118" s="2" t="s">
        <v>1081</v>
      </c>
      <c r="I118" s="3" t="s">
        <v>1155</v>
      </c>
      <c r="J118" s="3">
        <v>604</v>
      </c>
      <c r="K118" s="4" t="s">
        <v>1156</v>
      </c>
    </row>
    <row r="119" spans="1:11" ht="14.25">
      <c r="A119" s="2" t="s">
        <v>346</v>
      </c>
      <c r="B119" s="2" t="s">
        <v>347</v>
      </c>
      <c r="C119" s="2" t="s">
        <v>348</v>
      </c>
      <c r="D119" s="2" t="s">
        <v>855</v>
      </c>
      <c r="E119" s="2" t="s">
        <v>1122</v>
      </c>
      <c r="F119" s="2">
        <v>414</v>
      </c>
      <c r="G119" s="2" t="s">
        <v>1252</v>
      </c>
      <c r="I119" s="3" t="s">
        <v>1157</v>
      </c>
      <c r="J119" s="3">
        <v>598</v>
      </c>
      <c r="K119" s="4" t="s">
        <v>1279</v>
      </c>
    </row>
    <row r="120" spans="1:11" ht="14.25">
      <c r="A120" s="2" t="s">
        <v>728</v>
      </c>
      <c r="B120" s="2" t="s">
        <v>349</v>
      </c>
      <c r="C120" s="2" t="s">
        <v>350</v>
      </c>
      <c r="D120" s="2" t="s">
        <v>856</v>
      </c>
      <c r="E120" s="2" t="s">
        <v>1117</v>
      </c>
      <c r="F120" s="2">
        <v>417</v>
      </c>
      <c r="G120" s="2" t="s">
        <v>1247</v>
      </c>
      <c r="I120" s="3" t="s">
        <v>1158</v>
      </c>
      <c r="J120" s="3">
        <v>608</v>
      </c>
      <c r="K120" s="4" t="s">
        <v>1280</v>
      </c>
    </row>
    <row r="121" spans="1:11" ht="14.25">
      <c r="A121" s="2" t="s">
        <v>351</v>
      </c>
      <c r="B121" s="2" t="s">
        <v>352</v>
      </c>
      <c r="C121" s="2" t="s">
        <v>353</v>
      </c>
      <c r="D121" s="2" t="s">
        <v>857</v>
      </c>
      <c r="E121" s="2" t="s">
        <v>1125</v>
      </c>
      <c r="F121" s="2">
        <v>418</v>
      </c>
      <c r="G121" s="2" t="s">
        <v>1255</v>
      </c>
      <c r="I121" s="3" t="s">
        <v>1159</v>
      </c>
      <c r="J121" s="3">
        <v>586</v>
      </c>
      <c r="K121" s="4" t="s">
        <v>1281</v>
      </c>
    </row>
    <row r="122" spans="1:11" ht="14.25">
      <c r="A122" s="2" t="s">
        <v>354</v>
      </c>
      <c r="B122" s="2" t="s">
        <v>355</v>
      </c>
      <c r="C122" s="2" t="s">
        <v>356</v>
      </c>
      <c r="D122" s="2" t="s">
        <v>858</v>
      </c>
      <c r="E122" s="2" t="s">
        <v>1080</v>
      </c>
      <c r="F122" s="2">
        <v>978</v>
      </c>
      <c r="G122" s="2" t="s">
        <v>1081</v>
      </c>
      <c r="I122" s="3" t="s">
        <v>1160</v>
      </c>
      <c r="J122" s="3">
        <v>985</v>
      </c>
      <c r="K122" s="4" t="s">
        <v>1282</v>
      </c>
    </row>
    <row r="123" spans="1:11" ht="14.25">
      <c r="A123" s="2" t="s">
        <v>357</v>
      </c>
      <c r="B123" s="2" t="s">
        <v>358</v>
      </c>
      <c r="C123" s="2" t="s">
        <v>359</v>
      </c>
      <c r="D123" s="2" t="s">
        <v>859</v>
      </c>
      <c r="E123" s="2" t="s">
        <v>1126</v>
      </c>
      <c r="F123" s="2">
        <v>422</v>
      </c>
      <c r="G123" s="2" t="s">
        <v>1256</v>
      </c>
      <c r="I123" s="3" t="s">
        <v>1161</v>
      </c>
      <c r="J123" s="3">
        <v>600</v>
      </c>
      <c r="K123" s="4" t="s">
        <v>1162</v>
      </c>
    </row>
    <row r="124" spans="1:11" ht="14.25">
      <c r="A124" s="2" t="s">
        <v>360</v>
      </c>
      <c r="B124" s="2" t="s">
        <v>361</v>
      </c>
      <c r="C124" s="2" t="s">
        <v>362</v>
      </c>
      <c r="D124" s="2" t="s">
        <v>860</v>
      </c>
      <c r="E124" s="2" t="s">
        <v>1129</v>
      </c>
      <c r="F124" s="2">
        <v>426</v>
      </c>
      <c r="G124" s="2" t="s">
        <v>1130</v>
      </c>
      <c r="I124" s="3" t="s">
        <v>1163</v>
      </c>
      <c r="J124" s="3">
        <v>634</v>
      </c>
      <c r="K124" s="4" t="s">
        <v>1283</v>
      </c>
    </row>
    <row r="125" spans="1:11" ht="14.25">
      <c r="A125" s="2" t="s">
        <v>363</v>
      </c>
      <c r="B125" s="2" t="s">
        <v>364</v>
      </c>
      <c r="C125" s="2" t="s">
        <v>365</v>
      </c>
      <c r="D125" s="2" t="s">
        <v>861</v>
      </c>
      <c r="E125" s="2" t="s">
        <v>1128</v>
      </c>
      <c r="F125" s="2">
        <v>430</v>
      </c>
      <c r="G125" s="2" t="s">
        <v>1258</v>
      </c>
      <c r="I125" s="3" t="s">
        <v>1164</v>
      </c>
      <c r="J125" s="3">
        <v>946</v>
      </c>
      <c r="K125" s="4" t="s">
        <v>1284</v>
      </c>
    </row>
    <row r="126" spans="1:11" ht="14.25">
      <c r="A126" s="2" t="s">
        <v>366</v>
      </c>
      <c r="B126" s="2" t="s">
        <v>367</v>
      </c>
      <c r="C126" s="2" t="s">
        <v>368</v>
      </c>
      <c r="D126" s="2" t="s">
        <v>862</v>
      </c>
      <c r="E126" s="2" t="s">
        <v>1131</v>
      </c>
      <c r="F126" s="2">
        <v>434</v>
      </c>
      <c r="G126" s="2" t="s">
        <v>1259</v>
      </c>
      <c r="I126" s="3" t="s">
        <v>1165</v>
      </c>
      <c r="J126" s="3">
        <v>941</v>
      </c>
      <c r="K126" s="4" t="s">
        <v>1285</v>
      </c>
    </row>
    <row r="127" spans="1:11" ht="14.25">
      <c r="A127" s="2" t="s">
        <v>369</v>
      </c>
      <c r="B127" s="2" t="s">
        <v>370</v>
      </c>
      <c r="C127" s="2" t="s">
        <v>371</v>
      </c>
      <c r="D127" s="2" t="s">
        <v>863</v>
      </c>
      <c r="E127" s="2" t="s">
        <v>1055</v>
      </c>
      <c r="F127" s="2">
        <v>756</v>
      </c>
      <c r="G127" s="2" t="s">
        <v>1056</v>
      </c>
      <c r="I127" s="3" t="s">
        <v>1166</v>
      </c>
      <c r="J127" s="3">
        <v>643</v>
      </c>
      <c r="K127" s="4" t="s">
        <v>1286</v>
      </c>
    </row>
    <row r="128" spans="1:11" ht="14.25">
      <c r="A128" s="2" t="s">
        <v>372</v>
      </c>
      <c r="B128" s="2" t="s">
        <v>373</v>
      </c>
      <c r="C128" s="2" t="s">
        <v>374</v>
      </c>
      <c r="D128" s="2" t="s">
        <v>864</v>
      </c>
      <c r="E128" s="2" t="s">
        <v>1080</v>
      </c>
      <c r="F128" s="2">
        <v>978</v>
      </c>
      <c r="G128" s="2" t="s">
        <v>1081</v>
      </c>
      <c r="I128" s="3" t="s">
        <v>1167</v>
      </c>
      <c r="J128" s="3">
        <v>646</v>
      </c>
      <c r="K128" s="4" t="s">
        <v>1287</v>
      </c>
    </row>
    <row r="129" spans="1:11" ht="14.25">
      <c r="A129" s="2" t="s">
        <v>375</v>
      </c>
      <c r="B129" s="2" t="s">
        <v>376</v>
      </c>
      <c r="C129" s="2" t="s">
        <v>377</v>
      </c>
      <c r="D129" s="2" t="s">
        <v>865</v>
      </c>
      <c r="E129" s="2" t="s">
        <v>1080</v>
      </c>
      <c r="F129" s="2">
        <v>978</v>
      </c>
      <c r="G129" s="2" t="s">
        <v>1081</v>
      </c>
      <c r="I129" s="3" t="s">
        <v>1168</v>
      </c>
      <c r="J129" s="3">
        <v>682</v>
      </c>
      <c r="K129" s="4" t="s">
        <v>1288</v>
      </c>
    </row>
    <row r="130" spans="1:11" ht="14.25">
      <c r="A130" s="2" t="s">
        <v>719</v>
      </c>
      <c r="B130" s="2" t="s">
        <v>140</v>
      </c>
      <c r="C130" s="2" t="s">
        <v>141</v>
      </c>
      <c r="D130" s="2" t="s">
        <v>784</v>
      </c>
      <c r="E130" s="2" t="s">
        <v>1138</v>
      </c>
      <c r="F130" s="2">
        <v>446</v>
      </c>
      <c r="G130" s="2" t="s">
        <v>1321</v>
      </c>
      <c r="I130" s="3" t="s">
        <v>1169</v>
      </c>
      <c r="J130" s="3">
        <v>90</v>
      </c>
      <c r="K130" s="4" t="s">
        <v>1289</v>
      </c>
    </row>
    <row r="131" spans="1:11" ht="14.25">
      <c r="A131" s="2" t="s">
        <v>729</v>
      </c>
      <c r="B131" s="2" t="s">
        <v>378</v>
      </c>
      <c r="C131" s="2" t="s">
        <v>379</v>
      </c>
      <c r="D131" s="2" t="s">
        <v>866</v>
      </c>
      <c r="E131" s="2" t="s">
        <v>379</v>
      </c>
      <c r="F131" s="2">
        <v>807</v>
      </c>
      <c r="G131" s="2" t="s">
        <v>1135</v>
      </c>
      <c r="I131" s="3" t="s">
        <v>1170</v>
      </c>
      <c r="J131" s="3">
        <v>690</v>
      </c>
      <c r="K131" s="4" t="s">
        <v>1290</v>
      </c>
    </row>
    <row r="132" spans="1:11" ht="14.25">
      <c r="A132" s="2" t="s">
        <v>380</v>
      </c>
      <c r="B132" s="2" t="s">
        <v>381</v>
      </c>
      <c r="C132" s="2" t="s">
        <v>382</v>
      </c>
      <c r="D132" s="2" t="s">
        <v>867</v>
      </c>
      <c r="E132" s="2" t="s">
        <v>1134</v>
      </c>
      <c r="F132" s="2">
        <v>969</v>
      </c>
      <c r="G132" s="2" t="s">
        <v>1262</v>
      </c>
      <c r="I132" s="3" t="s">
        <v>1171</v>
      </c>
      <c r="J132" s="3">
        <v>938</v>
      </c>
      <c r="K132" s="4" t="s">
        <v>1291</v>
      </c>
    </row>
    <row r="133" spans="1:11" ht="14.25">
      <c r="A133" s="2" t="s">
        <v>383</v>
      </c>
      <c r="B133" s="2" t="s">
        <v>384</v>
      </c>
      <c r="C133" s="2" t="s">
        <v>385</v>
      </c>
      <c r="D133" s="2" t="s">
        <v>868</v>
      </c>
      <c r="E133" s="2" t="s">
        <v>1141</v>
      </c>
      <c r="F133" s="2">
        <v>454</v>
      </c>
      <c r="G133" s="2" t="s">
        <v>1142</v>
      </c>
      <c r="I133" s="3" t="s">
        <v>1172</v>
      </c>
      <c r="J133" s="3">
        <v>752</v>
      </c>
      <c r="K133" s="4" t="s">
        <v>1292</v>
      </c>
    </row>
    <row r="134" spans="1:11" ht="14.25">
      <c r="A134" s="2" t="s">
        <v>386</v>
      </c>
      <c r="B134" s="2" t="s">
        <v>387</v>
      </c>
      <c r="C134" s="2" t="s">
        <v>388</v>
      </c>
      <c r="D134" s="2" t="s">
        <v>869</v>
      </c>
      <c r="E134" s="2" t="s">
        <v>1144</v>
      </c>
      <c r="F134" s="2">
        <v>458</v>
      </c>
      <c r="G134" s="2" t="s">
        <v>1270</v>
      </c>
      <c r="I134" s="3" t="s">
        <v>1173</v>
      </c>
      <c r="J134" s="3">
        <v>702</v>
      </c>
      <c r="K134" s="4" t="s">
        <v>1293</v>
      </c>
    </row>
    <row r="135" spans="1:11" ht="14.25">
      <c r="A135" s="2" t="s">
        <v>389</v>
      </c>
      <c r="B135" s="2" t="s">
        <v>390</v>
      </c>
      <c r="C135" s="2" t="s">
        <v>391</v>
      </c>
      <c r="D135" s="2" t="s">
        <v>870</v>
      </c>
      <c r="E135" s="2" t="s">
        <v>1140</v>
      </c>
      <c r="F135" s="2">
        <v>462</v>
      </c>
      <c r="G135" s="2" t="s">
        <v>1268</v>
      </c>
      <c r="I135" s="3" t="s">
        <v>1174</v>
      </c>
      <c r="J135" s="3">
        <v>654</v>
      </c>
      <c r="K135" s="4" t="s">
        <v>1294</v>
      </c>
    </row>
    <row r="136" spans="1:11" ht="14.25">
      <c r="A136" s="2" t="s">
        <v>392</v>
      </c>
      <c r="B136" s="2" t="s">
        <v>393</v>
      </c>
      <c r="C136" s="2" t="s">
        <v>394</v>
      </c>
      <c r="D136" s="2" t="s">
        <v>871</v>
      </c>
      <c r="E136" s="2" t="s">
        <v>1211</v>
      </c>
      <c r="F136" s="2">
        <v>952</v>
      </c>
      <c r="G136" s="2" t="s">
        <v>1314</v>
      </c>
      <c r="I136" s="3" t="s">
        <v>1175</v>
      </c>
      <c r="J136" s="3">
        <v>694</v>
      </c>
      <c r="K136" s="4" t="s">
        <v>1176</v>
      </c>
    </row>
    <row r="137" spans="1:11" ht="14.25">
      <c r="A137" s="2" t="s">
        <v>395</v>
      </c>
      <c r="B137" s="2" t="s">
        <v>396</v>
      </c>
      <c r="C137" s="2" t="s">
        <v>397</v>
      </c>
      <c r="D137" s="2" t="s">
        <v>872</v>
      </c>
      <c r="E137" s="2" t="s">
        <v>1080</v>
      </c>
      <c r="F137" s="2">
        <v>978</v>
      </c>
      <c r="G137" s="2" t="s">
        <v>1081</v>
      </c>
      <c r="I137" s="3" t="s">
        <v>1177</v>
      </c>
      <c r="J137" s="3">
        <v>706</v>
      </c>
      <c r="K137" s="4" t="s">
        <v>1295</v>
      </c>
    </row>
    <row r="138" spans="1:11" ht="14.25">
      <c r="A138" s="2" t="s">
        <v>398</v>
      </c>
      <c r="B138" s="2" t="s">
        <v>399</v>
      </c>
      <c r="C138" s="2" t="s">
        <v>400</v>
      </c>
      <c r="D138" s="2" t="s">
        <v>873</v>
      </c>
      <c r="E138" s="2" t="s">
        <v>1199</v>
      </c>
      <c r="F138" s="2">
        <v>840</v>
      </c>
      <c r="G138" s="2" t="s">
        <v>1200</v>
      </c>
      <c r="I138" s="3" t="s">
        <v>1178</v>
      </c>
      <c r="J138" s="3">
        <v>968</v>
      </c>
      <c r="K138" s="4" t="s">
        <v>1179</v>
      </c>
    </row>
    <row r="139" spans="1:11" ht="14.25">
      <c r="A139" s="2" t="s">
        <v>401</v>
      </c>
      <c r="B139" s="2" t="s">
        <v>402</v>
      </c>
      <c r="C139" s="2" t="s">
        <v>403</v>
      </c>
      <c r="D139" s="2" t="s">
        <v>874</v>
      </c>
      <c r="E139" s="2" t="s">
        <v>1080</v>
      </c>
      <c r="F139" s="2">
        <v>978</v>
      </c>
      <c r="G139" s="2" t="s">
        <v>1081</v>
      </c>
      <c r="I139" s="3" t="s">
        <v>1180</v>
      </c>
      <c r="J139" s="3">
        <v>728</v>
      </c>
      <c r="K139" s="4" t="s">
        <v>1296</v>
      </c>
    </row>
    <row r="140" spans="1:11" ht="14.25">
      <c r="A140" s="2" t="s">
        <v>404</v>
      </c>
      <c r="B140" s="2" t="s">
        <v>405</v>
      </c>
      <c r="C140" s="2" t="s">
        <v>406</v>
      </c>
      <c r="D140" s="2" t="s">
        <v>875</v>
      </c>
      <c r="E140" s="2" t="s">
        <v>1265</v>
      </c>
      <c r="F140" s="2">
        <v>478</v>
      </c>
      <c r="G140" s="2" t="s">
        <v>1266</v>
      </c>
      <c r="I140" s="3" t="s">
        <v>1297</v>
      </c>
      <c r="J140" s="3">
        <v>678</v>
      </c>
      <c r="K140" s="4" t="s">
        <v>1298</v>
      </c>
    </row>
    <row r="141" spans="1:11" ht="14.25">
      <c r="A141" s="2" t="s">
        <v>407</v>
      </c>
      <c r="B141" s="2" t="s">
        <v>408</v>
      </c>
      <c r="C141" s="2" t="s">
        <v>409</v>
      </c>
      <c r="D141" s="2" t="s">
        <v>876</v>
      </c>
      <c r="E141" s="2" t="s">
        <v>1139</v>
      </c>
      <c r="F141" s="2">
        <v>480</v>
      </c>
      <c r="G141" s="2" t="s">
        <v>1267</v>
      </c>
      <c r="I141" s="3" t="s">
        <v>1181</v>
      </c>
      <c r="J141" s="3">
        <v>760</v>
      </c>
      <c r="K141" s="4" t="s">
        <v>1299</v>
      </c>
    </row>
    <row r="142" spans="1:11" ht="14.25">
      <c r="A142" s="2" t="s">
        <v>410</v>
      </c>
      <c r="B142" s="2" t="s">
        <v>411</v>
      </c>
      <c r="C142" s="2" t="s">
        <v>412</v>
      </c>
      <c r="D142" s="2" t="s">
        <v>877</v>
      </c>
      <c r="E142" s="2" t="s">
        <v>1080</v>
      </c>
      <c r="F142" s="2">
        <v>978</v>
      </c>
      <c r="G142" s="2" t="s">
        <v>1081</v>
      </c>
      <c r="I142" s="3" t="s">
        <v>1182</v>
      </c>
      <c r="J142" s="3">
        <v>748</v>
      </c>
      <c r="K142" s="4" t="s">
        <v>1300</v>
      </c>
    </row>
    <row r="143" spans="1:11" ht="14.25">
      <c r="A143" s="2" t="s">
        <v>413</v>
      </c>
      <c r="B143" s="2" t="s">
        <v>414</v>
      </c>
      <c r="C143" s="2" t="s">
        <v>415</v>
      </c>
      <c r="D143" s="2" t="s">
        <v>878</v>
      </c>
      <c r="E143" s="2" t="s">
        <v>1143</v>
      </c>
      <c r="F143" s="2">
        <v>484</v>
      </c>
      <c r="G143" s="2" t="s">
        <v>1269</v>
      </c>
      <c r="I143" s="3" t="s">
        <v>1183</v>
      </c>
      <c r="J143" s="3">
        <v>764</v>
      </c>
      <c r="K143" s="4" t="s">
        <v>1301</v>
      </c>
    </row>
    <row r="144" spans="1:11" ht="14.25">
      <c r="A144" s="2" t="s">
        <v>730</v>
      </c>
      <c r="B144" s="2" t="s">
        <v>416</v>
      </c>
      <c r="C144" s="2" t="s">
        <v>417</v>
      </c>
      <c r="D144" s="2" t="s">
        <v>879</v>
      </c>
      <c r="E144" s="2" t="s">
        <v>1199</v>
      </c>
      <c r="F144" s="2">
        <v>840</v>
      </c>
      <c r="G144" s="2" t="s">
        <v>1200</v>
      </c>
      <c r="I144" s="3" t="s">
        <v>1184</v>
      </c>
      <c r="J144" s="3">
        <v>972</v>
      </c>
      <c r="K144" s="4" t="s">
        <v>1302</v>
      </c>
    </row>
    <row r="145" spans="1:11" ht="14.25">
      <c r="A145" s="2" t="s">
        <v>418</v>
      </c>
      <c r="B145" s="2" t="s">
        <v>419</v>
      </c>
      <c r="C145" s="2" t="s">
        <v>420</v>
      </c>
      <c r="D145" s="2" t="s">
        <v>880</v>
      </c>
      <c r="E145" s="2" t="s">
        <v>1133</v>
      </c>
      <c r="F145" s="2">
        <v>498</v>
      </c>
      <c r="G145" s="2" t="s">
        <v>1261</v>
      </c>
      <c r="I145" s="3" t="s">
        <v>1185</v>
      </c>
      <c r="J145" s="3">
        <v>934</v>
      </c>
      <c r="K145" s="4" t="s">
        <v>1303</v>
      </c>
    </row>
    <row r="146" spans="1:11" ht="14.25">
      <c r="A146" s="2" t="s">
        <v>421</v>
      </c>
      <c r="B146" s="2" t="s">
        <v>422</v>
      </c>
      <c r="C146" s="2" t="s">
        <v>423</v>
      </c>
      <c r="D146" s="2" t="s">
        <v>881</v>
      </c>
      <c r="E146" s="2" t="s">
        <v>1080</v>
      </c>
      <c r="F146" s="2">
        <v>978</v>
      </c>
      <c r="G146" s="2" t="s">
        <v>1081</v>
      </c>
      <c r="I146" s="3" t="s">
        <v>1186</v>
      </c>
      <c r="J146" s="3">
        <v>788</v>
      </c>
      <c r="K146" s="4" t="s">
        <v>1187</v>
      </c>
    </row>
    <row r="147" spans="1:11" ht="14.25">
      <c r="A147" s="2" t="s">
        <v>424</v>
      </c>
      <c r="B147" s="2" t="s">
        <v>425</v>
      </c>
      <c r="C147" s="2" t="s">
        <v>426</v>
      </c>
      <c r="D147" s="2" t="s">
        <v>882</v>
      </c>
      <c r="E147" s="2" t="s">
        <v>1137</v>
      </c>
      <c r="F147" s="2">
        <v>496</v>
      </c>
      <c r="G147" s="2" t="s">
        <v>1264</v>
      </c>
      <c r="I147" s="3" t="s">
        <v>1188</v>
      </c>
      <c r="J147" s="3">
        <v>776</v>
      </c>
      <c r="K147" s="4" t="s">
        <v>1304</v>
      </c>
    </row>
    <row r="148" spans="1:11" ht="14.25">
      <c r="A148" s="2" t="s">
        <v>427</v>
      </c>
      <c r="B148" s="2" t="s">
        <v>428</v>
      </c>
      <c r="C148" s="2" t="s">
        <v>429</v>
      </c>
      <c r="D148" s="2" t="s">
        <v>883</v>
      </c>
      <c r="E148" s="2" t="s">
        <v>1080</v>
      </c>
      <c r="F148" s="2">
        <v>978</v>
      </c>
      <c r="G148" s="2" t="s">
        <v>1081</v>
      </c>
      <c r="I148" s="3" t="s">
        <v>1189</v>
      </c>
      <c r="J148" s="3">
        <v>949</v>
      </c>
      <c r="K148" s="4" t="s">
        <v>1190</v>
      </c>
    </row>
    <row r="149" spans="1:11" ht="14.25">
      <c r="A149" s="2" t="s">
        <v>430</v>
      </c>
      <c r="B149" s="2" t="s">
        <v>431</v>
      </c>
      <c r="C149" s="2" t="s">
        <v>432</v>
      </c>
      <c r="D149" s="2" t="s">
        <v>884</v>
      </c>
      <c r="E149" s="2" t="s">
        <v>1209</v>
      </c>
      <c r="F149" s="2">
        <v>951</v>
      </c>
      <c r="G149" s="2" t="s">
        <v>1210</v>
      </c>
      <c r="I149" s="3" t="s">
        <v>1191</v>
      </c>
      <c r="J149" s="3">
        <v>780</v>
      </c>
      <c r="K149" s="4" t="s">
        <v>1305</v>
      </c>
    </row>
    <row r="150" spans="1:11" ht="14.25">
      <c r="A150" s="2" t="s">
        <v>433</v>
      </c>
      <c r="B150" s="2" t="s">
        <v>434</v>
      </c>
      <c r="C150" s="2" t="s">
        <v>435</v>
      </c>
      <c r="D150" s="2" t="s">
        <v>885</v>
      </c>
      <c r="E150" s="2" t="s">
        <v>1132</v>
      </c>
      <c r="F150" s="2">
        <v>504</v>
      </c>
      <c r="G150" s="2" t="s">
        <v>1260</v>
      </c>
      <c r="I150" s="3" t="s">
        <v>1306</v>
      </c>
      <c r="J150" s="3">
        <v>0</v>
      </c>
      <c r="K150" s="4" t="s">
        <v>1307</v>
      </c>
    </row>
    <row r="151" spans="1:11" ht="14.25">
      <c r="A151" s="2" t="s">
        <v>436</v>
      </c>
      <c r="B151" s="2" t="s">
        <v>437</v>
      </c>
      <c r="C151" s="2" t="s">
        <v>438</v>
      </c>
      <c r="D151" s="2" t="s">
        <v>886</v>
      </c>
      <c r="E151" s="2" t="s">
        <v>1145</v>
      </c>
      <c r="F151" s="2">
        <v>943</v>
      </c>
      <c r="G151" s="2" t="s">
        <v>1271</v>
      </c>
      <c r="I151" s="3" t="s">
        <v>1192</v>
      </c>
      <c r="J151" s="3">
        <v>901</v>
      </c>
      <c r="K151" s="4" t="s">
        <v>1193</v>
      </c>
    </row>
    <row r="152" spans="1:11" ht="14.25">
      <c r="A152" s="2" t="s">
        <v>439</v>
      </c>
      <c r="B152" s="2" t="s">
        <v>440</v>
      </c>
      <c r="C152" s="2" t="s">
        <v>441</v>
      </c>
      <c r="D152" s="2" t="s">
        <v>887</v>
      </c>
      <c r="E152" s="2" t="s">
        <v>1136</v>
      </c>
      <c r="F152" s="2">
        <v>104</v>
      </c>
      <c r="G152" s="2" t="s">
        <v>1263</v>
      </c>
      <c r="I152" s="3" t="s">
        <v>1194</v>
      </c>
      <c r="J152" s="3">
        <v>834</v>
      </c>
      <c r="K152" s="4" t="s">
        <v>1195</v>
      </c>
    </row>
    <row r="153" spans="1:11" ht="14.25">
      <c r="A153" s="2" t="s">
        <v>442</v>
      </c>
      <c r="B153" s="2" t="s">
        <v>443</v>
      </c>
      <c r="C153" s="2" t="s">
        <v>444</v>
      </c>
      <c r="D153" s="2" t="s">
        <v>888</v>
      </c>
      <c r="E153" s="2" t="s">
        <v>1146</v>
      </c>
      <c r="F153" s="2">
        <v>516</v>
      </c>
      <c r="G153" s="2" t="s">
        <v>1272</v>
      </c>
      <c r="I153" s="3" t="s">
        <v>1196</v>
      </c>
      <c r="J153" s="3">
        <v>980</v>
      </c>
      <c r="K153" s="4" t="s">
        <v>1308</v>
      </c>
    </row>
    <row r="154" spans="1:11" ht="14.25">
      <c r="A154" s="2" t="s">
        <v>445</v>
      </c>
      <c r="B154" s="2" t="s">
        <v>446</v>
      </c>
      <c r="C154" s="2" t="s">
        <v>447</v>
      </c>
      <c r="D154" s="2" t="s">
        <v>889</v>
      </c>
      <c r="I154" s="3" t="s">
        <v>1197</v>
      </c>
      <c r="J154" s="3">
        <v>800</v>
      </c>
      <c r="K154" s="4" t="s">
        <v>1198</v>
      </c>
    </row>
    <row r="155" spans="1:11" ht="14.25">
      <c r="A155" s="2" t="s">
        <v>448</v>
      </c>
      <c r="B155" s="2" t="s">
        <v>449</v>
      </c>
      <c r="C155" s="2" t="s">
        <v>450</v>
      </c>
      <c r="D155" s="2" t="s">
        <v>890</v>
      </c>
      <c r="E155" s="2" t="s">
        <v>1150</v>
      </c>
      <c r="F155" s="2">
        <v>524</v>
      </c>
      <c r="G155" s="2" t="s">
        <v>1276</v>
      </c>
      <c r="I155" s="3" t="s">
        <v>1199</v>
      </c>
      <c r="J155" s="3">
        <v>840</v>
      </c>
      <c r="K155" s="4" t="s">
        <v>1200</v>
      </c>
    </row>
    <row r="156" spans="1:11" ht="14.25">
      <c r="A156" s="2" t="s">
        <v>451</v>
      </c>
      <c r="B156" s="2" t="s">
        <v>452</v>
      </c>
      <c r="C156" s="2" t="s">
        <v>453</v>
      </c>
      <c r="D156" s="2" t="s">
        <v>891</v>
      </c>
      <c r="E156" s="2" t="s">
        <v>1080</v>
      </c>
      <c r="F156" s="2">
        <v>978</v>
      </c>
      <c r="G156" s="2" t="s">
        <v>1081</v>
      </c>
      <c r="I156" s="3" t="s">
        <v>1199</v>
      </c>
      <c r="J156" s="5"/>
      <c r="K156" s="6"/>
    </row>
    <row r="157" spans="1:11" ht="14.25">
      <c r="A157" s="2" t="s">
        <v>454</v>
      </c>
      <c r="B157" s="2" t="s">
        <v>455</v>
      </c>
      <c r="C157" s="2" t="s">
        <v>456</v>
      </c>
      <c r="D157" s="2" t="s">
        <v>892</v>
      </c>
      <c r="E157" s="2" t="s">
        <v>1015</v>
      </c>
      <c r="F157" s="2">
        <v>532</v>
      </c>
      <c r="G157" s="2" t="s">
        <v>1016</v>
      </c>
      <c r="I157" s="3" t="s">
        <v>1201</v>
      </c>
      <c r="J157" s="3">
        <v>858</v>
      </c>
      <c r="K157" s="4" t="s">
        <v>1309</v>
      </c>
    </row>
    <row r="158" spans="1:11" ht="14.25">
      <c r="A158" s="2" t="s">
        <v>457</v>
      </c>
      <c r="B158" s="2" t="s">
        <v>458</v>
      </c>
      <c r="C158" s="2" t="s">
        <v>459</v>
      </c>
      <c r="D158" s="2" t="s">
        <v>893</v>
      </c>
      <c r="I158" s="3" t="s">
        <v>1202</v>
      </c>
      <c r="J158" s="3">
        <v>860</v>
      </c>
      <c r="K158" s="4" t="s">
        <v>1310</v>
      </c>
    </row>
    <row r="159" spans="1:11" ht="14.25">
      <c r="A159" s="2" t="s">
        <v>460</v>
      </c>
      <c r="B159" s="2" t="s">
        <v>461</v>
      </c>
      <c r="C159" s="2" t="s">
        <v>462</v>
      </c>
      <c r="D159" s="2" t="s">
        <v>894</v>
      </c>
      <c r="E159" s="2" t="s">
        <v>1151</v>
      </c>
      <c r="F159" s="2">
        <v>554</v>
      </c>
      <c r="G159" s="2" t="s">
        <v>1277</v>
      </c>
      <c r="I159" s="3" t="s">
        <v>1203</v>
      </c>
      <c r="J159" s="3">
        <v>937</v>
      </c>
      <c r="K159" s="4" t="s">
        <v>1311</v>
      </c>
    </row>
    <row r="160" spans="1:11" ht="14.25">
      <c r="A160" s="2" t="s">
        <v>463</v>
      </c>
      <c r="B160" s="2" t="s">
        <v>464</v>
      </c>
      <c r="C160" s="2" t="s">
        <v>465</v>
      </c>
      <c r="D160" s="2" t="s">
        <v>895</v>
      </c>
      <c r="E160" s="2" t="s">
        <v>1148</v>
      </c>
      <c r="F160" s="2">
        <v>558</v>
      </c>
      <c r="G160" s="2" t="s">
        <v>1274</v>
      </c>
      <c r="I160" s="3" t="s">
        <v>1204</v>
      </c>
      <c r="J160" s="3">
        <v>704</v>
      </c>
      <c r="K160" s="4" t="s">
        <v>1312</v>
      </c>
    </row>
    <row r="161" spans="1:11" ht="14.25">
      <c r="A161" s="2" t="s">
        <v>466</v>
      </c>
      <c r="B161" s="2" t="s">
        <v>467</v>
      </c>
      <c r="C161" s="2" t="s">
        <v>468</v>
      </c>
      <c r="D161" s="2" t="s">
        <v>896</v>
      </c>
      <c r="E161" s="2" t="s">
        <v>1211</v>
      </c>
      <c r="F161" s="2">
        <v>952</v>
      </c>
      <c r="G161" s="2" t="s">
        <v>1314</v>
      </c>
      <c r="I161" s="3" t="s">
        <v>1205</v>
      </c>
      <c r="J161" s="3">
        <v>548</v>
      </c>
      <c r="K161" s="4" t="s">
        <v>1313</v>
      </c>
    </row>
    <row r="162" spans="1:11" ht="14.25">
      <c r="A162" s="2" t="s">
        <v>469</v>
      </c>
      <c r="B162" s="2" t="s">
        <v>470</v>
      </c>
      <c r="C162" s="2" t="s">
        <v>471</v>
      </c>
      <c r="D162" s="2" t="s">
        <v>897</v>
      </c>
      <c r="E162" s="2" t="s">
        <v>1147</v>
      </c>
      <c r="F162" s="2">
        <v>566</v>
      </c>
      <c r="G162" s="2" t="s">
        <v>1273</v>
      </c>
      <c r="I162" s="3" t="s">
        <v>1206</v>
      </c>
      <c r="J162" s="3">
        <v>882</v>
      </c>
      <c r="K162" s="4" t="s">
        <v>1207</v>
      </c>
    </row>
    <row r="163" spans="1:11" ht="14.25">
      <c r="A163" s="2" t="s">
        <v>472</v>
      </c>
      <c r="B163" s="2" t="s">
        <v>473</v>
      </c>
      <c r="C163" s="2" t="s">
        <v>474</v>
      </c>
      <c r="D163" s="2" t="s">
        <v>898</v>
      </c>
      <c r="I163" s="3" t="s">
        <v>1208</v>
      </c>
      <c r="J163" s="3">
        <v>950</v>
      </c>
      <c r="K163" s="4" t="s">
        <v>1320</v>
      </c>
    </row>
    <row r="164" spans="1:11" ht="14.25">
      <c r="A164" s="2" t="s">
        <v>475</v>
      </c>
      <c r="B164" s="2" t="s">
        <v>476</v>
      </c>
      <c r="C164" s="2" t="s">
        <v>477</v>
      </c>
      <c r="D164" s="2" t="s">
        <v>899</v>
      </c>
      <c r="I164" s="3" t="s">
        <v>1209</v>
      </c>
      <c r="J164" s="3">
        <v>951</v>
      </c>
      <c r="K164" s="4" t="s">
        <v>1210</v>
      </c>
    </row>
    <row r="165" spans="1:11" ht="14.25">
      <c r="A165" s="2" t="s">
        <v>478</v>
      </c>
      <c r="B165" s="2" t="s">
        <v>479</v>
      </c>
      <c r="C165" s="2" t="s">
        <v>480</v>
      </c>
      <c r="D165" s="2" t="s">
        <v>900</v>
      </c>
      <c r="E165" s="2" t="s">
        <v>1199</v>
      </c>
      <c r="F165" s="2">
        <v>840</v>
      </c>
      <c r="G165" s="2" t="s">
        <v>1200</v>
      </c>
      <c r="I165" s="3" t="s">
        <v>1211</v>
      </c>
      <c r="J165" s="3">
        <v>952</v>
      </c>
      <c r="K165" s="4" t="s">
        <v>1314</v>
      </c>
    </row>
    <row r="166" spans="1:11" ht="14.25">
      <c r="A166" s="2" t="s">
        <v>481</v>
      </c>
      <c r="B166" s="2" t="s">
        <v>482</v>
      </c>
      <c r="C166" s="2" t="s">
        <v>483</v>
      </c>
      <c r="D166" s="2" t="s">
        <v>901</v>
      </c>
      <c r="E166" s="2" t="s">
        <v>1149</v>
      </c>
      <c r="F166" s="2">
        <v>578</v>
      </c>
      <c r="G166" s="2" t="s">
        <v>1275</v>
      </c>
      <c r="I166" s="3" t="s">
        <v>1212</v>
      </c>
      <c r="J166" s="3">
        <v>886</v>
      </c>
      <c r="K166" s="4" t="s">
        <v>1315</v>
      </c>
    </row>
    <row r="167" spans="1:11" ht="14.25">
      <c r="A167" s="2" t="s">
        <v>484</v>
      </c>
      <c r="B167" s="2" t="s">
        <v>485</v>
      </c>
      <c r="C167" s="2" t="s">
        <v>486</v>
      </c>
      <c r="D167" s="2" t="s">
        <v>902</v>
      </c>
      <c r="E167" s="2" t="s">
        <v>1152</v>
      </c>
      <c r="F167" s="2">
        <v>512</v>
      </c>
      <c r="G167" s="2" t="s">
        <v>1278</v>
      </c>
      <c r="I167" s="3" t="s">
        <v>1213</v>
      </c>
      <c r="J167" s="3">
        <v>710</v>
      </c>
      <c r="K167" s="4" t="s">
        <v>1316</v>
      </c>
    </row>
    <row r="168" spans="1:11" ht="14.25">
      <c r="A168" s="2" t="s">
        <v>487</v>
      </c>
      <c r="B168" s="2" t="s">
        <v>488</v>
      </c>
      <c r="C168" s="2" t="s">
        <v>489</v>
      </c>
      <c r="D168" s="2" t="s">
        <v>903</v>
      </c>
      <c r="E168" s="2" t="s">
        <v>1159</v>
      </c>
      <c r="F168" s="2">
        <v>586</v>
      </c>
      <c r="G168" s="2" t="s">
        <v>1281</v>
      </c>
      <c r="I168" s="3" t="s">
        <v>1214</v>
      </c>
      <c r="J168" s="3">
        <v>967</v>
      </c>
      <c r="K168" s="4" t="s">
        <v>1317</v>
      </c>
    </row>
    <row r="169" spans="1:7" ht="14.25">
      <c r="A169" s="2" t="s">
        <v>490</v>
      </c>
      <c r="B169" s="2" t="s">
        <v>491</v>
      </c>
      <c r="C169" s="2" t="s">
        <v>492</v>
      </c>
      <c r="D169" s="2" t="s">
        <v>904</v>
      </c>
      <c r="E169" s="2" t="s">
        <v>1199</v>
      </c>
      <c r="F169" s="2">
        <v>840</v>
      </c>
      <c r="G169" s="2" t="s">
        <v>1200</v>
      </c>
    </row>
    <row r="170" spans="1:4" ht="14.25">
      <c r="A170" s="2" t="s">
        <v>493</v>
      </c>
      <c r="B170" s="2" t="s">
        <v>494</v>
      </c>
      <c r="C170" s="2" t="s">
        <v>495</v>
      </c>
      <c r="D170" s="2" t="s">
        <v>905</v>
      </c>
    </row>
    <row r="171" spans="1:7" ht="14.25">
      <c r="A171" s="2" t="s">
        <v>496</v>
      </c>
      <c r="B171" s="2" t="s">
        <v>497</v>
      </c>
      <c r="C171" s="2" t="s">
        <v>498</v>
      </c>
      <c r="D171" s="2" t="s">
        <v>906</v>
      </c>
      <c r="E171" s="2" t="s">
        <v>1153</v>
      </c>
      <c r="F171" s="2">
        <v>590</v>
      </c>
      <c r="G171" s="2" t="s">
        <v>1154</v>
      </c>
    </row>
    <row r="172" spans="1:7" ht="14.25">
      <c r="A172" s="2" t="s">
        <v>499</v>
      </c>
      <c r="B172" s="2" t="s">
        <v>500</v>
      </c>
      <c r="C172" s="2" t="s">
        <v>501</v>
      </c>
      <c r="D172" s="2" t="s">
        <v>907</v>
      </c>
      <c r="E172" s="2" t="s">
        <v>1157</v>
      </c>
      <c r="F172" s="2">
        <v>598</v>
      </c>
      <c r="G172" s="2" t="s">
        <v>1279</v>
      </c>
    </row>
    <row r="173" spans="1:7" ht="14.25">
      <c r="A173" s="2" t="s">
        <v>502</v>
      </c>
      <c r="B173" s="2" t="s">
        <v>503</v>
      </c>
      <c r="C173" s="2" t="s">
        <v>504</v>
      </c>
      <c r="D173" s="2" t="s">
        <v>908</v>
      </c>
      <c r="E173" s="2" t="s">
        <v>1161</v>
      </c>
      <c r="F173" s="2">
        <v>600</v>
      </c>
      <c r="G173" s="2" t="s">
        <v>1162</v>
      </c>
    </row>
    <row r="174" spans="1:7" ht="14.25">
      <c r="A174" s="2" t="s">
        <v>505</v>
      </c>
      <c r="B174" s="2" t="s">
        <v>506</v>
      </c>
      <c r="C174" s="2" t="s">
        <v>507</v>
      </c>
      <c r="D174" s="2" t="s">
        <v>909</v>
      </c>
      <c r="E174" s="2" t="s">
        <v>1155</v>
      </c>
      <c r="F174" s="2">
        <v>604</v>
      </c>
      <c r="G174" s="2" t="s">
        <v>1156</v>
      </c>
    </row>
    <row r="175" spans="1:7" ht="14.25">
      <c r="A175" s="2" t="s">
        <v>508</v>
      </c>
      <c r="B175" s="2" t="s">
        <v>509</v>
      </c>
      <c r="C175" s="2" t="s">
        <v>510</v>
      </c>
      <c r="D175" s="2" t="s">
        <v>910</v>
      </c>
      <c r="E175" s="2" t="s">
        <v>1158</v>
      </c>
      <c r="F175" s="2">
        <v>608</v>
      </c>
      <c r="G175" s="2" t="s">
        <v>1280</v>
      </c>
    </row>
    <row r="176" spans="1:4" ht="14.25">
      <c r="A176" s="2" t="s">
        <v>511</v>
      </c>
      <c r="B176" s="2" t="s">
        <v>512</v>
      </c>
      <c r="C176" s="2" t="s">
        <v>513</v>
      </c>
      <c r="D176" s="2" t="s">
        <v>911</v>
      </c>
    </row>
    <row r="177" spans="1:7" ht="14.25">
      <c r="A177" s="2" t="s">
        <v>514</v>
      </c>
      <c r="B177" s="2" t="s">
        <v>515</v>
      </c>
      <c r="C177" s="2" t="s">
        <v>516</v>
      </c>
      <c r="D177" s="2" t="s">
        <v>912</v>
      </c>
      <c r="E177" s="2" t="s">
        <v>1160</v>
      </c>
      <c r="F177" s="2">
        <v>985</v>
      </c>
      <c r="G177" s="2" t="s">
        <v>1282</v>
      </c>
    </row>
    <row r="178" spans="1:7" ht="14.25">
      <c r="A178" s="2" t="s">
        <v>517</v>
      </c>
      <c r="B178" s="2" t="s">
        <v>518</v>
      </c>
      <c r="C178" s="2" t="s">
        <v>519</v>
      </c>
      <c r="D178" s="2" t="s">
        <v>913</v>
      </c>
      <c r="E178" s="2" t="s">
        <v>1080</v>
      </c>
      <c r="F178" s="2">
        <v>978</v>
      </c>
      <c r="G178" s="2" t="s">
        <v>1081</v>
      </c>
    </row>
    <row r="179" spans="1:7" ht="14.25">
      <c r="A179" s="2" t="s">
        <v>520</v>
      </c>
      <c r="B179" s="2" t="s">
        <v>521</v>
      </c>
      <c r="C179" s="2" t="s">
        <v>522</v>
      </c>
      <c r="D179" s="2" t="s">
        <v>914</v>
      </c>
      <c r="E179" s="2" t="s">
        <v>1199</v>
      </c>
      <c r="F179" s="2">
        <v>840</v>
      </c>
      <c r="G179" s="2" t="s">
        <v>1200</v>
      </c>
    </row>
    <row r="180" spans="1:7" ht="14.25">
      <c r="A180" s="2" t="s">
        <v>523</v>
      </c>
      <c r="B180" s="2" t="s">
        <v>524</v>
      </c>
      <c r="C180" s="2" t="s">
        <v>525</v>
      </c>
      <c r="D180" s="2" t="s">
        <v>915</v>
      </c>
      <c r="E180" s="2" t="s">
        <v>1163</v>
      </c>
      <c r="F180" s="2">
        <v>634</v>
      </c>
      <c r="G180" s="2" t="s">
        <v>1283</v>
      </c>
    </row>
    <row r="181" spans="1:7" ht="14.25">
      <c r="A181" s="2" t="s">
        <v>720</v>
      </c>
      <c r="B181" s="2" t="s">
        <v>154</v>
      </c>
      <c r="C181" s="2" t="s">
        <v>155</v>
      </c>
      <c r="D181" s="2" t="s">
        <v>789</v>
      </c>
      <c r="E181" s="2" t="s">
        <v>1208</v>
      </c>
      <c r="F181" s="2">
        <v>950</v>
      </c>
      <c r="G181" s="2" t="s">
        <v>1320</v>
      </c>
    </row>
    <row r="182" spans="1:7" ht="14.25">
      <c r="A182" s="2" t="s">
        <v>722</v>
      </c>
      <c r="B182" s="2" t="s">
        <v>526</v>
      </c>
      <c r="C182" s="2" t="s">
        <v>527</v>
      </c>
      <c r="D182" s="2" t="s">
        <v>916</v>
      </c>
      <c r="E182" s="2" t="s">
        <v>1080</v>
      </c>
      <c r="F182" s="2">
        <v>978</v>
      </c>
      <c r="G182" s="2" t="s">
        <v>1081</v>
      </c>
    </row>
    <row r="183" spans="1:7" ht="14.25">
      <c r="A183" s="2" t="s">
        <v>528</v>
      </c>
      <c r="B183" s="2" t="s">
        <v>529</v>
      </c>
      <c r="C183" s="2" t="s">
        <v>530</v>
      </c>
      <c r="D183" s="2" t="s">
        <v>917</v>
      </c>
      <c r="E183" s="2" t="s">
        <v>1164</v>
      </c>
      <c r="F183" s="2">
        <v>946</v>
      </c>
      <c r="G183" s="2" t="s">
        <v>1284</v>
      </c>
    </row>
    <row r="184" spans="1:7" ht="14.25">
      <c r="A184" s="2" t="s">
        <v>531</v>
      </c>
      <c r="B184" s="2" t="s">
        <v>532</v>
      </c>
      <c r="C184" s="2" t="s">
        <v>533</v>
      </c>
      <c r="D184" s="2" t="s">
        <v>918</v>
      </c>
      <c r="E184" s="2" t="s">
        <v>1166</v>
      </c>
      <c r="F184" s="2">
        <v>643</v>
      </c>
      <c r="G184" s="2" t="s">
        <v>1286</v>
      </c>
    </row>
    <row r="185" spans="1:7" ht="14.25">
      <c r="A185" s="2" t="s">
        <v>534</v>
      </c>
      <c r="B185" s="2" t="s">
        <v>535</v>
      </c>
      <c r="C185" s="2" t="s">
        <v>536</v>
      </c>
      <c r="D185" s="2" t="s">
        <v>919</v>
      </c>
      <c r="E185" s="2" t="s">
        <v>1167</v>
      </c>
      <c r="F185" s="2">
        <v>646</v>
      </c>
      <c r="G185" s="2" t="s">
        <v>1287</v>
      </c>
    </row>
    <row r="186" spans="1:7" ht="14.25">
      <c r="A186" s="2" t="s">
        <v>539</v>
      </c>
      <c r="B186" s="2" t="s">
        <v>540</v>
      </c>
      <c r="C186" s="2" t="s">
        <v>541</v>
      </c>
      <c r="D186" s="2" t="s">
        <v>921</v>
      </c>
      <c r="E186" s="2" t="s">
        <v>1174</v>
      </c>
      <c r="F186" s="2">
        <v>654</v>
      </c>
      <c r="G186" s="2" t="s">
        <v>1294</v>
      </c>
    </row>
    <row r="187" spans="1:7" ht="14.25">
      <c r="A187" s="2" t="s">
        <v>542</v>
      </c>
      <c r="B187" s="2" t="s">
        <v>543</v>
      </c>
      <c r="C187" s="2" t="s">
        <v>544</v>
      </c>
      <c r="D187" s="2" t="s">
        <v>922</v>
      </c>
      <c r="E187" s="2" t="s">
        <v>1209</v>
      </c>
      <c r="F187" s="2">
        <v>951</v>
      </c>
      <c r="G187" s="2" t="s">
        <v>1210</v>
      </c>
    </row>
    <row r="188" spans="1:7" ht="14.25">
      <c r="A188" s="2" t="s">
        <v>545</v>
      </c>
      <c r="B188" s="2" t="s">
        <v>546</v>
      </c>
      <c r="C188" s="2" t="s">
        <v>547</v>
      </c>
      <c r="D188" s="2" t="s">
        <v>923</v>
      </c>
      <c r="E188" s="2" t="s">
        <v>1209</v>
      </c>
      <c r="F188" s="2">
        <v>951</v>
      </c>
      <c r="G188" s="2" t="s">
        <v>1210</v>
      </c>
    </row>
    <row r="189" spans="1:7" ht="14.25">
      <c r="A189" s="2" t="s">
        <v>550</v>
      </c>
      <c r="B189" s="2" t="s">
        <v>551</v>
      </c>
      <c r="C189" s="2" t="s">
        <v>552</v>
      </c>
      <c r="D189" s="2" t="s">
        <v>925</v>
      </c>
      <c r="E189" s="2" t="s">
        <v>1080</v>
      </c>
      <c r="F189" s="2">
        <v>978</v>
      </c>
      <c r="G189" s="2" t="s">
        <v>1081</v>
      </c>
    </row>
    <row r="190" spans="1:7" ht="14.25">
      <c r="A190" s="2" t="s">
        <v>553</v>
      </c>
      <c r="B190" s="2" t="s">
        <v>554</v>
      </c>
      <c r="C190" s="2" t="s">
        <v>555</v>
      </c>
      <c r="D190" s="2" t="s">
        <v>926</v>
      </c>
      <c r="E190" s="2" t="s">
        <v>1209</v>
      </c>
      <c r="F190" s="2">
        <v>951</v>
      </c>
      <c r="G190" s="2" t="s">
        <v>1210</v>
      </c>
    </row>
    <row r="191" spans="1:7" ht="14.25">
      <c r="A191" s="2" t="s">
        <v>723</v>
      </c>
      <c r="B191" s="2" t="s">
        <v>537</v>
      </c>
      <c r="C191" s="2" t="s">
        <v>538</v>
      </c>
      <c r="D191" s="2" t="s">
        <v>920</v>
      </c>
      <c r="E191" s="2" t="s">
        <v>1080</v>
      </c>
      <c r="F191" s="2">
        <v>978</v>
      </c>
      <c r="G191" s="2" t="s">
        <v>1081</v>
      </c>
    </row>
    <row r="192" spans="1:7" ht="14.25">
      <c r="A192" s="2" t="s">
        <v>731</v>
      </c>
      <c r="B192" s="2" t="s">
        <v>548</v>
      </c>
      <c r="C192" s="2" t="s">
        <v>549</v>
      </c>
      <c r="D192" s="2" t="s">
        <v>924</v>
      </c>
      <c r="E192" s="2" t="s">
        <v>1080</v>
      </c>
      <c r="F192" s="2">
        <v>978</v>
      </c>
      <c r="G192" s="2" t="s">
        <v>1081</v>
      </c>
    </row>
    <row r="193" spans="1:7" ht="14.25">
      <c r="A193" s="2" t="s">
        <v>556</v>
      </c>
      <c r="B193" s="2" t="s">
        <v>557</v>
      </c>
      <c r="C193" s="2" t="s">
        <v>558</v>
      </c>
      <c r="D193" s="2" t="s">
        <v>927</v>
      </c>
      <c r="E193" s="2" t="s">
        <v>1206</v>
      </c>
      <c r="F193" s="2">
        <v>882</v>
      </c>
      <c r="G193" s="2" t="s">
        <v>1207</v>
      </c>
    </row>
    <row r="194" spans="1:7" ht="14.25">
      <c r="A194" s="2" t="s">
        <v>559</v>
      </c>
      <c r="B194" s="2" t="s">
        <v>560</v>
      </c>
      <c r="C194" s="2" t="s">
        <v>561</v>
      </c>
      <c r="D194" s="2" t="s">
        <v>928</v>
      </c>
      <c r="E194" s="2" t="s">
        <v>1080</v>
      </c>
      <c r="F194" s="2">
        <v>978</v>
      </c>
      <c r="G194" s="2" t="s">
        <v>1081</v>
      </c>
    </row>
    <row r="195" spans="1:7" ht="14.25">
      <c r="A195" s="2" t="s">
        <v>562</v>
      </c>
      <c r="B195" s="2" t="s">
        <v>563</v>
      </c>
      <c r="C195" s="2" t="s">
        <v>564</v>
      </c>
      <c r="D195" s="2" t="s">
        <v>929</v>
      </c>
      <c r="E195" s="2" t="s">
        <v>1297</v>
      </c>
      <c r="F195" s="2">
        <v>678</v>
      </c>
      <c r="G195" s="2" t="s">
        <v>1298</v>
      </c>
    </row>
    <row r="196" spans="1:7" ht="14.25">
      <c r="A196" s="2" t="s">
        <v>565</v>
      </c>
      <c r="B196" s="2" t="s">
        <v>566</v>
      </c>
      <c r="C196" s="2" t="s">
        <v>567</v>
      </c>
      <c r="D196" s="2" t="s">
        <v>930</v>
      </c>
      <c r="E196" s="2" t="s">
        <v>1168</v>
      </c>
      <c r="F196" s="2">
        <v>682</v>
      </c>
      <c r="G196" s="2" t="s">
        <v>1288</v>
      </c>
    </row>
    <row r="197" spans="1:7" ht="14.25">
      <c r="A197" s="2" t="s">
        <v>568</v>
      </c>
      <c r="B197" s="2" t="s">
        <v>569</v>
      </c>
      <c r="C197" s="2" t="s">
        <v>570</v>
      </c>
      <c r="D197" s="2" t="s">
        <v>931</v>
      </c>
      <c r="E197" s="2" t="s">
        <v>1211</v>
      </c>
      <c r="F197" s="2">
        <v>952</v>
      </c>
      <c r="G197" s="2" t="s">
        <v>1314</v>
      </c>
    </row>
    <row r="198" spans="1:7" ht="14.25">
      <c r="A198" s="2" t="s">
        <v>571</v>
      </c>
      <c r="B198" s="2" t="s">
        <v>572</v>
      </c>
      <c r="C198" s="2" t="s">
        <v>573</v>
      </c>
      <c r="D198" s="2" t="s">
        <v>932</v>
      </c>
      <c r="E198" s="2" t="s">
        <v>1165</v>
      </c>
      <c r="F198" s="2">
        <v>941</v>
      </c>
      <c r="G198" s="2" t="s">
        <v>1285</v>
      </c>
    </row>
    <row r="199" spans="1:7" ht="14.25">
      <c r="A199" s="2" t="s">
        <v>574</v>
      </c>
      <c r="B199" s="2" t="s">
        <v>575</v>
      </c>
      <c r="C199" s="2" t="s">
        <v>576</v>
      </c>
      <c r="D199" s="2" t="s">
        <v>933</v>
      </c>
      <c r="E199" s="2" t="s">
        <v>1170</v>
      </c>
      <c r="F199" s="2">
        <v>690</v>
      </c>
      <c r="G199" s="2" t="s">
        <v>1290</v>
      </c>
    </row>
    <row r="200" spans="1:7" ht="14.25">
      <c r="A200" s="2" t="s">
        <v>577</v>
      </c>
      <c r="B200" s="2" t="s">
        <v>578</v>
      </c>
      <c r="C200" s="2" t="s">
        <v>579</v>
      </c>
      <c r="D200" s="2" t="s">
        <v>934</v>
      </c>
      <c r="E200" s="2" t="s">
        <v>1175</v>
      </c>
      <c r="F200" s="2">
        <v>694</v>
      </c>
      <c r="G200" s="2" t="s">
        <v>1176</v>
      </c>
    </row>
    <row r="201" spans="1:7" ht="14.25">
      <c r="A201" s="2" t="s">
        <v>580</v>
      </c>
      <c r="B201" s="2" t="s">
        <v>581</v>
      </c>
      <c r="C201" s="2" t="s">
        <v>582</v>
      </c>
      <c r="D201" s="2" t="s">
        <v>935</v>
      </c>
      <c r="E201" s="2" t="s">
        <v>1173</v>
      </c>
      <c r="F201" s="2">
        <v>702</v>
      </c>
      <c r="G201" s="2" t="s">
        <v>1293</v>
      </c>
    </row>
    <row r="202" spans="1:7" ht="14.25">
      <c r="A202" s="2" t="s">
        <v>583</v>
      </c>
      <c r="B202" s="2" t="s">
        <v>584</v>
      </c>
      <c r="C202" s="2" t="s">
        <v>585</v>
      </c>
      <c r="D202" s="2" t="s">
        <v>936</v>
      </c>
      <c r="E202" s="2" t="s">
        <v>1080</v>
      </c>
      <c r="F202" s="2">
        <v>978</v>
      </c>
      <c r="G202" s="2" t="s">
        <v>1081</v>
      </c>
    </row>
    <row r="203" spans="1:7" ht="14.25">
      <c r="A203" s="2" t="s">
        <v>586</v>
      </c>
      <c r="B203" s="2" t="s">
        <v>587</v>
      </c>
      <c r="C203" s="2" t="s">
        <v>588</v>
      </c>
      <c r="D203" s="2" t="s">
        <v>937</v>
      </c>
      <c r="E203" s="2" t="s">
        <v>1080</v>
      </c>
      <c r="F203" s="2">
        <v>978</v>
      </c>
      <c r="G203" s="2" t="s">
        <v>1081</v>
      </c>
    </row>
    <row r="204" spans="1:7" ht="14.25">
      <c r="A204" s="2" t="s">
        <v>589</v>
      </c>
      <c r="B204" s="2" t="s">
        <v>590</v>
      </c>
      <c r="C204" s="2" t="s">
        <v>591</v>
      </c>
      <c r="D204" s="2" t="s">
        <v>938</v>
      </c>
      <c r="E204" s="2" t="s">
        <v>1169</v>
      </c>
      <c r="F204" s="2">
        <v>90</v>
      </c>
      <c r="G204" s="2" t="s">
        <v>1289</v>
      </c>
    </row>
    <row r="205" spans="1:7" ht="14.25">
      <c r="A205" s="2" t="s">
        <v>592</v>
      </c>
      <c r="B205" s="2" t="s">
        <v>593</v>
      </c>
      <c r="C205" s="2" t="s">
        <v>594</v>
      </c>
      <c r="D205" s="2" t="s">
        <v>939</v>
      </c>
      <c r="E205" s="2" t="s">
        <v>1177</v>
      </c>
      <c r="F205" s="2">
        <v>706</v>
      </c>
      <c r="G205" s="2" t="s">
        <v>1295</v>
      </c>
    </row>
    <row r="206" spans="1:7" ht="14.25">
      <c r="A206" s="2" t="s">
        <v>595</v>
      </c>
      <c r="B206" s="2" t="s">
        <v>596</v>
      </c>
      <c r="C206" s="2" t="s">
        <v>597</v>
      </c>
      <c r="D206" s="2" t="s">
        <v>940</v>
      </c>
      <c r="E206" s="2" t="s">
        <v>1213</v>
      </c>
      <c r="F206" s="2">
        <v>710</v>
      </c>
      <c r="G206" s="2" t="s">
        <v>1316</v>
      </c>
    </row>
    <row r="207" spans="1:4" ht="14.25">
      <c r="A207" s="2" t="s">
        <v>598</v>
      </c>
      <c r="B207" s="2" t="s">
        <v>599</v>
      </c>
      <c r="C207" s="2" t="s">
        <v>600</v>
      </c>
      <c r="D207" s="2" t="s">
        <v>941</v>
      </c>
    </row>
    <row r="208" spans="1:7" ht="14.25">
      <c r="A208" s="2" t="s">
        <v>601</v>
      </c>
      <c r="B208" s="2" t="s">
        <v>602</v>
      </c>
      <c r="C208" s="2" t="s">
        <v>603</v>
      </c>
      <c r="D208" s="2" t="s">
        <v>942</v>
      </c>
      <c r="E208" s="2" t="s">
        <v>1180</v>
      </c>
      <c r="F208" s="2">
        <v>728</v>
      </c>
      <c r="G208" s="2" t="s">
        <v>1296</v>
      </c>
    </row>
    <row r="209" spans="1:7" ht="14.25">
      <c r="A209" s="2" t="s">
        <v>604</v>
      </c>
      <c r="B209" s="2" t="s">
        <v>605</v>
      </c>
      <c r="C209" s="2" t="s">
        <v>606</v>
      </c>
      <c r="D209" s="2" t="s">
        <v>943</v>
      </c>
      <c r="E209" s="2" t="s">
        <v>1080</v>
      </c>
      <c r="F209" s="2">
        <v>978</v>
      </c>
      <c r="G209" s="2" t="s">
        <v>1081</v>
      </c>
    </row>
    <row r="210" spans="1:7" ht="14.25">
      <c r="A210" s="2" t="s">
        <v>607</v>
      </c>
      <c r="B210" s="2" t="s">
        <v>608</v>
      </c>
      <c r="C210" s="2" t="s">
        <v>609</v>
      </c>
      <c r="D210" s="2" t="s">
        <v>944</v>
      </c>
      <c r="E210" s="2" t="s">
        <v>1127</v>
      </c>
      <c r="F210" s="2">
        <v>144</v>
      </c>
      <c r="G210" s="2" t="s">
        <v>1257</v>
      </c>
    </row>
    <row r="211" spans="1:7" ht="14.25">
      <c r="A211" s="2" t="s">
        <v>610</v>
      </c>
      <c r="B211" s="2" t="s">
        <v>611</v>
      </c>
      <c r="C211" s="2" t="s">
        <v>612</v>
      </c>
      <c r="D211" s="2" t="s">
        <v>945</v>
      </c>
      <c r="E211" s="2" t="s">
        <v>1171</v>
      </c>
      <c r="F211" s="2">
        <v>938</v>
      </c>
      <c r="G211" s="2" t="s">
        <v>1291</v>
      </c>
    </row>
    <row r="212" spans="1:7" ht="14.25">
      <c r="A212" s="2" t="s">
        <v>613</v>
      </c>
      <c r="B212" s="2" t="s">
        <v>614</v>
      </c>
      <c r="C212" s="2" t="s">
        <v>615</v>
      </c>
      <c r="D212" s="2" t="s">
        <v>946</v>
      </c>
      <c r="E212" s="2" t="s">
        <v>1178</v>
      </c>
      <c r="F212" s="2">
        <v>968</v>
      </c>
      <c r="G212" s="2" t="s">
        <v>1179</v>
      </c>
    </row>
    <row r="213" spans="1:4" ht="14.25">
      <c r="A213" s="2" t="s">
        <v>616</v>
      </c>
      <c r="B213" s="2" t="s">
        <v>617</v>
      </c>
      <c r="C213" s="2" t="s">
        <v>618</v>
      </c>
      <c r="D213" s="2" t="s">
        <v>947</v>
      </c>
    </row>
    <row r="214" spans="1:7" ht="14.25">
      <c r="A214" s="2" t="s">
        <v>621</v>
      </c>
      <c r="B214" s="2" t="s">
        <v>622</v>
      </c>
      <c r="C214" s="2" t="s">
        <v>623</v>
      </c>
      <c r="D214" s="2" t="s">
        <v>949</v>
      </c>
      <c r="E214" s="2" t="s">
        <v>1172</v>
      </c>
      <c r="F214" s="2">
        <v>752</v>
      </c>
      <c r="G214" s="2" t="s">
        <v>1292</v>
      </c>
    </row>
    <row r="215" spans="1:7" ht="14.25">
      <c r="A215" s="2" t="s">
        <v>624</v>
      </c>
      <c r="B215" s="2" t="s">
        <v>625</v>
      </c>
      <c r="C215" s="2" t="s">
        <v>626</v>
      </c>
      <c r="D215" s="2" t="s">
        <v>950</v>
      </c>
      <c r="E215" s="2" t="s">
        <v>1055</v>
      </c>
      <c r="F215" s="2">
        <v>756</v>
      </c>
      <c r="G215" s="2" t="s">
        <v>1056</v>
      </c>
    </row>
    <row r="216" spans="1:7" ht="14.25">
      <c r="A216" s="2" t="s">
        <v>732</v>
      </c>
      <c r="B216" s="2" t="s">
        <v>627</v>
      </c>
      <c r="C216" s="2" t="s">
        <v>628</v>
      </c>
      <c r="D216" s="2" t="s">
        <v>951</v>
      </c>
      <c r="E216" s="2" t="s">
        <v>1181</v>
      </c>
      <c r="F216" s="2">
        <v>760</v>
      </c>
      <c r="G216" s="2" t="s">
        <v>1299</v>
      </c>
    </row>
    <row r="217" spans="1:7" ht="14.25">
      <c r="A217" s="2" t="s">
        <v>717</v>
      </c>
      <c r="B217" s="2" t="s">
        <v>629</v>
      </c>
      <c r="C217" s="2" t="s">
        <v>630</v>
      </c>
      <c r="D217" s="2" t="s">
        <v>952</v>
      </c>
      <c r="E217" s="2" t="s">
        <v>1192</v>
      </c>
      <c r="F217" s="2">
        <v>901</v>
      </c>
      <c r="G217" s="2" t="s">
        <v>1193</v>
      </c>
    </row>
    <row r="218" spans="1:7" ht="14.25">
      <c r="A218" s="2" t="s">
        <v>631</v>
      </c>
      <c r="B218" s="2" t="s">
        <v>632</v>
      </c>
      <c r="C218" s="2" t="s">
        <v>633</v>
      </c>
      <c r="D218" s="2" t="s">
        <v>953</v>
      </c>
      <c r="E218" s="2" t="s">
        <v>1184</v>
      </c>
      <c r="F218" s="2">
        <v>972</v>
      </c>
      <c r="G218" s="2" t="s">
        <v>1302</v>
      </c>
    </row>
    <row r="219" spans="1:7" ht="14.25">
      <c r="A219" s="2" t="s">
        <v>716</v>
      </c>
      <c r="B219" s="2" t="s">
        <v>634</v>
      </c>
      <c r="C219" s="2" t="s">
        <v>635</v>
      </c>
      <c r="D219" s="2" t="s">
        <v>954</v>
      </c>
      <c r="E219" s="2" t="s">
        <v>1194</v>
      </c>
      <c r="F219" s="2">
        <v>834</v>
      </c>
      <c r="G219" s="2" t="s">
        <v>1195</v>
      </c>
    </row>
    <row r="220" spans="1:7" ht="14.25">
      <c r="A220" s="2" t="s">
        <v>636</v>
      </c>
      <c r="B220" s="2" t="s">
        <v>637</v>
      </c>
      <c r="C220" s="2" t="s">
        <v>638</v>
      </c>
      <c r="D220" s="2" t="s">
        <v>955</v>
      </c>
      <c r="E220" s="2" t="s">
        <v>1183</v>
      </c>
      <c r="F220" s="2">
        <v>764</v>
      </c>
      <c r="G220" s="2" t="s">
        <v>1301</v>
      </c>
    </row>
    <row r="221" spans="1:7" ht="14.25">
      <c r="A221" s="2" t="s">
        <v>639</v>
      </c>
      <c r="B221" s="2" t="s">
        <v>640</v>
      </c>
      <c r="C221" s="2" t="s">
        <v>641</v>
      </c>
      <c r="D221" s="2" t="s">
        <v>956</v>
      </c>
      <c r="E221" s="2" t="s">
        <v>1199</v>
      </c>
      <c r="F221" s="2">
        <v>840</v>
      </c>
      <c r="G221" s="2" t="s">
        <v>1200</v>
      </c>
    </row>
    <row r="222" spans="1:7" ht="14.25">
      <c r="A222" s="2" t="s">
        <v>642</v>
      </c>
      <c r="B222" s="2" t="s">
        <v>643</v>
      </c>
      <c r="C222" s="2" t="s">
        <v>644</v>
      </c>
      <c r="D222" s="2" t="s">
        <v>957</v>
      </c>
      <c r="E222" s="2" t="s">
        <v>1211</v>
      </c>
      <c r="F222" s="2">
        <v>952</v>
      </c>
      <c r="G222" s="2" t="s">
        <v>1314</v>
      </c>
    </row>
    <row r="223" spans="1:4" ht="14.25">
      <c r="A223" s="2" t="s">
        <v>645</v>
      </c>
      <c r="B223" s="2" t="s">
        <v>646</v>
      </c>
      <c r="C223" s="2" t="s">
        <v>647</v>
      </c>
      <c r="D223" s="2" t="s">
        <v>958</v>
      </c>
    </row>
    <row r="224" spans="1:7" ht="14.25">
      <c r="A224" s="2" t="s">
        <v>648</v>
      </c>
      <c r="B224" s="2" t="s">
        <v>649</v>
      </c>
      <c r="C224" s="2" t="s">
        <v>650</v>
      </c>
      <c r="D224" s="2" t="s">
        <v>959</v>
      </c>
      <c r="E224" s="2" t="s">
        <v>1188</v>
      </c>
      <c r="F224" s="2">
        <v>776</v>
      </c>
      <c r="G224" s="2" t="s">
        <v>1304</v>
      </c>
    </row>
    <row r="225" spans="1:7" ht="14.25">
      <c r="A225" s="2" t="s">
        <v>651</v>
      </c>
      <c r="B225" s="2" t="s">
        <v>652</v>
      </c>
      <c r="C225" s="2" t="s">
        <v>653</v>
      </c>
      <c r="D225" s="2" t="s">
        <v>960</v>
      </c>
      <c r="E225" s="2" t="s">
        <v>1191</v>
      </c>
      <c r="F225" s="2">
        <v>780</v>
      </c>
      <c r="G225" s="2" t="s">
        <v>1305</v>
      </c>
    </row>
    <row r="226" spans="1:7" ht="14.25">
      <c r="A226" s="2" t="s">
        <v>654</v>
      </c>
      <c r="B226" s="2" t="s">
        <v>655</v>
      </c>
      <c r="C226" s="2" t="s">
        <v>656</v>
      </c>
      <c r="D226" s="2" t="s">
        <v>961</v>
      </c>
      <c r="E226" s="2" t="s">
        <v>1186</v>
      </c>
      <c r="F226" s="2">
        <v>788</v>
      </c>
      <c r="G226" s="2" t="s">
        <v>1187</v>
      </c>
    </row>
    <row r="227" spans="1:7" ht="14.25">
      <c r="A227" s="2" t="s">
        <v>657</v>
      </c>
      <c r="B227" s="2" t="s">
        <v>658</v>
      </c>
      <c r="C227" s="2" t="s">
        <v>659</v>
      </c>
      <c r="D227" s="2" t="s">
        <v>962</v>
      </c>
      <c r="E227" s="2" t="s">
        <v>1189</v>
      </c>
      <c r="F227" s="2">
        <v>949</v>
      </c>
      <c r="G227" s="2" t="s">
        <v>1190</v>
      </c>
    </row>
    <row r="228" spans="1:7" ht="14.25">
      <c r="A228" s="2" t="s">
        <v>660</v>
      </c>
      <c r="B228" s="2" t="s">
        <v>661</v>
      </c>
      <c r="C228" s="2" t="s">
        <v>662</v>
      </c>
      <c r="D228" s="2" t="s">
        <v>963</v>
      </c>
      <c r="E228" s="2" t="s">
        <v>1185</v>
      </c>
      <c r="F228" s="2">
        <v>934</v>
      </c>
      <c r="G228" s="2" t="s">
        <v>1303</v>
      </c>
    </row>
    <row r="229" spans="1:7" ht="14.25">
      <c r="A229" s="2" t="s">
        <v>663</v>
      </c>
      <c r="B229" s="2" t="s">
        <v>664</v>
      </c>
      <c r="C229" s="2" t="s">
        <v>665</v>
      </c>
      <c r="D229" s="2" t="s">
        <v>964</v>
      </c>
      <c r="E229" s="2" t="s">
        <v>1199</v>
      </c>
      <c r="F229" s="2">
        <v>840</v>
      </c>
      <c r="G229" s="2" t="s">
        <v>1200</v>
      </c>
    </row>
    <row r="230" spans="1:7" ht="14.25">
      <c r="A230" s="2" t="s">
        <v>666</v>
      </c>
      <c r="B230" s="2" t="s">
        <v>667</v>
      </c>
      <c r="C230" s="2" t="s">
        <v>668</v>
      </c>
      <c r="D230" s="2" t="s">
        <v>965</v>
      </c>
      <c r="E230" s="2" t="s">
        <v>1306</v>
      </c>
      <c r="F230" s="2">
        <v>0</v>
      </c>
      <c r="G230" s="2" t="s">
        <v>1307</v>
      </c>
    </row>
    <row r="231" spans="1:7" ht="14.25">
      <c r="A231" s="2" t="s">
        <v>669</v>
      </c>
      <c r="B231" s="2" t="s">
        <v>670</v>
      </c>
      <c r="C231" s="2" t="s">
        <v>671</v>
      </c>
      <c r="D231" s="2" t="s">
        <v>966</v>
      </c>
      <c r="E231" s="2" t="s">
        <v>1197</v>
      </c>
      <c r="F231" s="2">
        <v>800</v>
      </c>
      <c r="G231" s="2" t="s">
        <v>1198</v>
      </c>
    </row>
    <row r="232" spans="1:7" ht="14.25">
      <c r="A232" s="2" t="s">
        <v>672</v>
      </c>
      <c r="B232" s="2" t="s">
        <v>673</v>
      </c>
      <c r="C232" s="2" t="s">
        <v>674</v>
      </c>
      <c r="D232" s="2" t="s">
        <v>967</v>
      </c>
      <c r="E232" s="2" t="s">
        <v>1196</v>
      </c>
      <c r="F232" s="2">
        <v>980</v>
      </c>
      <c r="G232" s="2" t="s">
        <v>1308</v>
      </c>
    </row>
    <row r="233" spans="1:7" ht="14.25">
      <c r="A233" s="2" t="s">
        <v>675</v>
      </c>
      <c r="B233" s="2" t="s">
        <v>676</v>
      </c>
      <c r="C233" s="2" t="s">
        <v>677</v>
      </c>
      <c r="D233" s="2" t="s">
        <v>968</v>
      </c>
      <c r="E233" s="2" t="s">
        <v>1007</v>
      </c>
      <c r="F233" s="2">
        <v>784</v>
      </c>
      <c r="G233" s="2" t="s">
        <v>1008</v>
      </c>
    </row>
    <row r="234" spans="1:7" ht="14.25">
      <c r="A234" s="2" t="s">
        <v>678</v>
      </c>
      <c r="B234" s="2" t="s">
        <v>679</v>
      </c>
      <c r="C234" s="2" t="s">
        <v>680</v>
      </c>
      <c r="D234" s="2" t="s">
        <v>969</v>
      </c>
      <c r="E234" s="2" t="s">
        <v>1085</v>
      </c>
      <c r="F234" s="2">
        <v>826</v>
      </c>
      <c r="G234" s="2" t="s">
        <v>1086</v>
      </c>
    </row>
    <row r="235" spans="1:7" ht="14.25">
      <c r="A235" s="2" t="s">
        <v>684</v>
      </c>
      <c r="B235" s="2" t="s">
        <v>685</v>
      </c>
      <c r="C235" s="2" t="s">
        <v>686</v>
      </c>
      <c r="D235" s="2" t="s">
        <v>971</v>
      </c>
      <c r="E235" s="2" t="s">
        <v>1201</v>
      </c>
      <c r="F235" s="2">
        <v>858</v>
      </c>
      <c r="G235" s="2" t="s">
        <v>1309</v>
      </c>
    </row>
    <row r="236" spans="1:7" ht="14.25">
      <c r="A236" s="2" t="s">
        <v>687</v>
      </c>
      <c r="B236" s="2" t="s">
        <v>688</v>
      </c>
      <c r="C236" s="2" t="s">
        <v>689</v>
      </c>
      <c r="D236" s="2" t="s">
        <v>972</v>
      </c>
      <c r="E236" s="2" t="s">
        <v>1202</v>
      </c>
      <c r="F236" s="2">
        <v>860</v>
      </c>
      <c r="G236" s="2" t="s">
        <v>1310</v>
      </c>
    </row>
    <row r="237" spans="1:7" ht="14.25">
      <c r="A237" s="2" t="s">
        <v>690</v>
      </c>
      <c r="B237" s="2" t="s">
        <v>691</v>
      </c>
      <c r="C237" s="2" t="s">
        <v>692</v>
      </c>
      <c r="D237" s="2" t="s">
        <v>973</v>
      </c>
      <c r="E237" s="2" t="s">
        <v>1205</v>
      </c>
      <c r="F237" s="2">
        <v>548</v>
      </c>
      <c r="G237" s="2" t="s">
        <v>1313</v>
      </c>
    </row>
    <row r="238" spans="1:7" ht="14.25">
      <c r="A238" s="2" t="s">
        <v>726</v>
      </c>
      <c r="B238" s="2" t="s">
        <v>285</v>
      </c>
      <c r="C238" s="2" t="s">
        <v>286</v>
      </c>
      <c r="D238" s="2" t="s">
        <v>834</v>
      </c>
      <c r="E238" s="2" t="s">
        <v>1080</v>
      </c>
      <c r="F238" s="2">
        <v>978</v>
      </c>
      <c r="G238" s="2" t="s">
        <v>1081</v>
      </c>
    </row>
    <row r="239" spans="1:7" ht="14.25">
      <c r="A239" s="2" t="s">
        <v>733</v>
      </c>
      <c r="B239" s="2" t="s">
        <v>693</v>
      </c>
      <c r="C239" s="2" t="s">
        <v>694</v>
      </c>
      <c r="D239" s="2" t="s">
        <v>974</v>
      </c>
      <c r="E239" s="2" t="s">
        <v>1203</v>
      </c>
      <c r="F239" s="2">
        <v>937</v>
      </c>
      <c r="G239" s="2" t="s">
        <v>1311</v>
      </c>
    </row>
    <row r="240" spans="1:7" ht="14.25">
      <c r="A240" s="2" t="s">
        <v>695</v>
      </c>
      <c r="B240" s="2" t="s">
        <v>696</v>
      </c>
      <c r="C240" s="2" t="s">
        <v>697</v>
      </c>
      <c r="D240" s="2" t="s">
        <v>975</v>
      </c>
      <c r="E240" s="2" t="s">
        <v>1204</v>
      </c>
      <c r="F240" s="2">
        <v>704</v>
      </c>
      <c r="G240" s="2" t="s">
        <v>1312</v>
      </c>
    </row>
    <row r="241" spans="1:7" ht="14.25">
      <c r="A241" s="2" t="s">
        <v>698</v>
      </c>
      <c r="B241" s="2" t="s">
        <v>699</v>
      </c>
      <c r="C241" s="2" t="s">
        <v>700</v>
      </c>
      <c r="D241" s="2" t="s">
        <v>976</v>
      </c>
      <c r="E241" s="2" t="s">
        <v>1199</v>
      </c>
      <c r="F241" s="2">
        <v>840</v>
      </c>
      <c r="G241" s="2" t="s">
        <v>1200</v>
      </c>
    </row>
    <row r="242" spans="1:4" ht="14.25">
      <c r="A242" s="2" t="s">
        <v>701</v>
      </c>
      <c r="B242" s="2" t="s">
        <v>702</v>
      </c>
      <c r="C242" s="2" t="s">
        <v>703</v>
      </c>
      <c r="D242" s="2" t="s">
        <v>977</v>
      </c>
    </row>
    <row r="243" spans="1:4" ht="14.25">
      <c r="A243" s="2" t="s">
        <v>704</v>
      </c>
      <c r="B243" s="2" t="s">
        <v>705</v>
      </c>
      <c r="C243" s="2" t="s">
        <v>706</v>
      </c>
      <c r="D243" s="2" t="s">
        <v>978</v>
      </c>
    </row>
    <row r="244" spans="1:7" ht="14.25">
      <c r="A244" s="2" t="s">
        <v>707</v>
      </c>
      <c r="B244" s="2" t="s">
        <v>708</v>
      </c>
      <c r="C244" s="2" t="s">
        <v>709</v>
      </c>
      <c r="D244" s="2" t="s">
        <v>979</v>
      </c>
      <c r="E244" s="2" t="s">
        <v>1212</v>
      </c>
      <c r="F244" s="2">
        <v>886</v>
      </c>
      <c r="G244" s="2" t="s">
        <v>1315</v>
      </c>
    </row>
    <row r="245" spans="1:7" ht="14.25">
      <c r="A245" s="2" t="s">
        <v>710</v>
      </c>
      <c r="B245" s="2" t="s">
        <v>711</v>
      </c>
      <c r="C245" s="2" t="s">
        <v>712</v>
      </c>
      <c r="D245" s="2" t="s">
        <v>980</v>
      </c>
      <c r="E245" s="2" t="s">
        <v>1214</v>
      </c>
      <c r="F245" s="2">
        <v>967</v>
      </c>
      <c r="G245" s="2" t="s">
        <v>1317</v>
      </c>
    </row>
    <row r="246" spans="1:7" ht="14.25">
      <c r="A246" s="2" t="s">
        <v>713</v>
      </c>
      <c r="B246" s="2" t="s">
        <v>714</v>
      </c>
      <c r="C246" s="2" t="s">
        <v>715</v>
      </c>
      <c r="D246" s="2" t="s">
        <v>981</v>
      </c>
      <c r="E246" s="2" t="s">
        <v>1199</v>
      </c>
      <c r="F246" s="2">
        <v>840</v>
      </c>
      <c r="G246" s="2" t="s">
        <v>1200</v>
      </c>
    </row>
  </sheetData>
  <sheetProtection sheet="1" objects="1" scenarios="1"/>
  <printOptions/>
  <pageMargins left="0.7" right="0.7" top="0.75" bottom="0.75" header="0.3" footer="0.3"/>
  <pageSetup horizontalDpi="600" verticalDpi="600" orientation="portrait" paperSize="9" r:id="rId11"/>
  <drawing r:id="rId10"/>
  <tableParts>
    <tablePart r:id="rId6"/>
    <tablePart r:id="rId4"/>
    <tablePart r:id="rId8"/>
    <tablePart r:id="rId5"/>
    <tablePart r:id="rId2"/>
    <tablePart r:id="rId3"/>
    <tablePart r:id="rId1"/>
    <tablePart r:id="rId7"/>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SLEITI</cp:lastModifiedBy>
  <cp:lastPrinted>2018-09-11T11:28:24Z</cp:lastPrinted>
  <dcterms:created xsi:type="dcterms:W3CDTF">2018-04-20T09:16:43Z</dcterms:created>
  <dcterms:modified xsi:type="dcterms:W3CDTF">2022-03-12T15:04:20Z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