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filterPrivacy="1"/>
  <xr:revisionPtr revIDLastSave="0" documentId="13_ncr:1_{73FB599C-4770-4C31-B17D-533E796B0E24}" xr6:coauthVersionLast="43" xr6:coauthVersionMax="43" xr10:uidLastSave="{00000000-0000-0000-0000-000000000000}"/>
  <bookViews>
    <workbookView xWindow="-120" yWindow="-120" windowWidth="20730" windowHeight="11160" tabRatio="897" xr2:uid="{00000000-000D-0000-FFFF-FFFF00000000}"/>
  </bookViews>
  <sheets>
    <sheet name="Beneficial Ownership data 1395" sheetId="5" r:id="rId1"/>
    <sheet name="Beneficial Ownership data 1396" sheetId="6" r:id="rId2"/>
    <sheet name="Loans granted by the SoE  1395" sheetId="2" r:id="rId3"/>
    <sheet name="Loans granted by the SoE 1396" sheetId="1" r:id="rId4"/>
    <sheet name="Mandatory Social Payments 95" sheetId="7" r:id="rId5"/>
    <sheet name="Voluntary Social Payments 95" sheetId="8" r:id="rId6"/>
    <sheet name="Mandatory Social Payments 96" sheetId="9" r:id="rId7"/>
    <sheet name="Voluntary Social Payments 96" sheetId="10" r:id="rId8"/>
    <sheet name="SoE Revenues 1395" sheetId="11" r:id="rId9"/>
    <sheet name="SoE Revenues 1396" sheetId="12" r:id="rId10"/>
  </sheets>
  <externalReferences>
    <externalReference r:id="rId11"/>
    <externalReference r:id="rId12"/>
    <externalReference r:id="rId13"/>
  </externalReferences>
  <definedNames>
    <definedName name="_xlnm._FilterDatabase" localSheetId="0" hidden="1">'Beneficial Ownership data 1395'!$A$3:$G$39</definedName>
    <definedName name="_xlnm._FilterDatabase" localSheetId="1" hidden="1">'Beneficial Ownership data 1396'!$A$3:$G$53</definedName>
    <definedName name="_xlnm._FilterDatabase" localSheetId="4" hidden="1">'Mandatory Social Payments 95'!$B$3:$F$26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" i="1" l="1"/>
  <c r="R5" i="1"/>
  <c r="Q5" i="1"/>
  <c r="P5" i="1"/>
  <c r="S5" i="2"/>
  <c r="R5" i="2"/>
  <c r="Q5" i="2"/>
  <c r="P5" i="2"/>
  <c r="P6" i="1" l="1"/>
  <c r="P6" i="2"/>
  <c r="E51" i="2" l="1"/>
  <c r="F45" i="6" l="1"/>
  <c r="F42" i="6"/>
  <c r="F39" i="6"/>
  <c r="F34" i="6"/>
  <c r="F26" i="6"/>
  <c r="J14" i="12" l="1"/>
  <c r="G14" i="12"/>
  <c r="Q8" i="12"/>
  <c r="J15" i="11"/>
  <c r="G15" i="11"/>
  <c r="Q7" i="11"/>
  <c r="Q8" i="11" s="1"/>
  <c r="O7" i="11"/>
  <c r="Q6" i="11"/>
  <c r="H41" i="10"/>
  <c r="M11" i="10"/>
  <c r="M10" i="10"/>
  <c r="M9" i="10"/>
  <c r="M41" i="10" s="1"/>
  <c r="H17" i="9"/>
  <c r="M12" i="9"/>
  <c r="M17" i="9" s="1"/>
  <c r="H23" i="8"/>
  <c r="M19" i="8"/>
  <c r="M18" i="8"/>
  <c r="M23" i="8" s="1"/>
  <c r="H26" i="7"/>
  <c r="M15" i="7"/>
  <c r="M26" i="7" s="1"/>
  <c r="K51" i="2" l="1"/>
  <c r="J51" i="2"/>
  <c r="I51" i="2"/>
  <c r="H51" i="2"/>
  <c r="G51" i="2"/>
  <c r="S7" i="2"/>
  <c r="R7" i="2"/>
  <c r="Q7" i="2"/>
  <c r="P7" i="2"/>
  <c r="K48" i="1"/>
  <c r="J48" i="1"/>
  <c r="I48" i="1"/>
  <c r="H48" i="1"/>
  <c r="G48" i="1"/>
  <c r="E48" i="1"/>
  <c r="S7" i="1"/>
  <c r="R7" i="1"/>
  <c r="Q7" i="1"/>
  <c r="P7" i="1"/>
</calcChain>
</file>

<file path=xl/sharedStrings.xml><?xml version="1.0" encoding="utf-8"?>
<sst xmlns="http://schemas.openxmlformats.org/spreadsheetml/2006/main" count="1192" uniqueCount="378">
  <si>
    <t>N°
شماره</t>
  </si>
  <si>
    <t xml:space="preserve">company شرکت </t>
  </si>
  <si>
    <t>Beneficiary (Name of the Entity operating in extractive sector)</t>
  </si>
  <si>
    <t>Terms of the Transaction</t>
  </si>
  <si>
    <t>Other comments</t>
  </si>
  <si>
    <t>Date of the grant</t>
  </si>
  <si>
    <t xml:space="preserve">Interest rate </t>
  </si>
  <si>
    <t>Amount reimbursed before 1395</t>
  </si>
  <si>
    <t>Amount reimbursed in 1395</t>
  </si>
  <si>
    <t>North Coal Enterprise</t>
  </si>
  <si>
    <t>Jabul Saraj Enterprise</t>
  </si>
  <si>
    <t>Kod e Barq Enterprise</t>
  </si>
  <si>
    <t>Afghan Gas Enterprise</t>
  </si>
  <si>
    <t>Summary</t>
  </si>
  <si>
    <t>Accounting and finance department</t>
  </si>
  <si>
    <t>(in AFN million)</t>
  </si>
  <si>
    <t>Geology Survey</t>
  </si>
  <si>
    <t>Shabarghan Hydrocorbon Dept</t>
  </si>
  <si>
    <t>n/r</t>
  </si>
  <si>
    <t>MoMP Petrolium Dpt</t>
  </si>
  <si>
    <t xml:space="preserve">Directorate office of MoMP </t>
  </si>
  <si>
    <t>Total</t>
  </si>
  <si>
    <t>AIC company</t>
  </si>
  <si>
    <t>Baghlan Intellegence Dpt</t>
  </si>
  <si>
    <t>Kunduz Mine Dept</t>
  </si>
  <si>
    <t>Afghan Coal electricity bill</t>
  </si>
  <si>
    <t>Sale of Daghmajaat committee</t>
  </si>
  <si>
    <t>Cement Ghoori</t>
  </si>
  <si>
    <t>Inevestment Company</t>
  </si>
  <si>
    <t>Hashemy Group</t>
  </si>
  <si>
    <t>Mandagaar Company</t>
  </si>
  <si>
    <t>Guesthouse Electricity Bill</t>
  </si>
  <si>
    <t>Afghan Textile Company</t>
  </si>
  <si>
    <t>Balkh Water Supply</t>
  </si>
  <si>
    <t>Balkh Technoloy Dept</t>
  </si>
  <si>
    <t>Baghlan liquid mine Dpt</t>
  </si>
  <si>
    <t>Baghlan Province</t>
  </si>
  <si>
    <t>MoMP Procurement Directorate</t>
  </si>
  <si>
    <t>Resonance Company</t>
  </si>
  <si>
    <t>Abdul Razaq</t>
  </si>
  <si>
    <t>Gaj Jalogy</t>
  </si>
  <si>
    <t>Haji Zafar</t>
  </si>
  <si>
    <t>Haji Rahyaab Construction Company</t>
  </si>
  <si>
    <t>ENG SHA MAHMOOD</t>
  </si>
  <si>
    <t>HAJI ABDUL AHAD</t>
  </si>
  <si>
    <t>HAJI MOHAMMAD WALI</t>
  </si>
  <si>
    <t>GHULAM MUSTAFA</t>
  </si>
  <si>
    <t>AGHA SHIRIN</t>
  </si>
  <si>
    <t>MOHAMMAD ZAHIR</t>
  </si>
  <si>
    <t>ABDUL KHABIR</t>
  </si>
  <si>
    <t>GULBADIN</t>
  </si>
  <si>
    <t>HAFIZULLAH</t>
  </si>
  <si>
    <t>RYKHTA GARY COMPANY</t>
  </si>
  <si>
    <t xml:space="preserve">STAFF </t>
  </si>
  <si>
    <t>MOHAMMAD HALIM</t>
  </si>
  <si>
    <t>JAAN MOHAMMAD</t>
  </si>
  <si>
    <t>BESMULLAH</t>
  </si>
  <si>
    <t>AHMAD TAMIM</t>
  </si>
  <si>
    <t>Kod- Barq Mazar Sharif</t>
  </si>
  <si>
    <t>Closing of 1395</t>
  </si>
  <si>
    <t xml:space="preserve">Shaberghan City </t>
  </si>
  <si>
    <t>Aqcha village</t>
  </si>
  <si>
    <t>Khwaja Doko village</t>
  </si>
  <si>
    <t xml:space="preserve">Mazar-e-sharif City </t>
  </si>
  <si>
    <t>CNG</t>
  </si>
  <si>
    <t xml:space="preserve">Other Receivable </t>
  </si>
  <si>
    <t>Closing of 1394</t>
  </si>
  <si>
    <t xml:space="preserve">CNG </t>
  </si>
  <si>
    <t>N°</t>
  </si>
  <si>
    <t>شماره</t>
  </si>
  <si>
    <r>
      <t xml:space="preserve">company </t>
    </r>
    <r>
      <rPr>
        <b/>
        <sz val="8.5"/>
        <color rgb="FFFFFFFF"/>
        <rFont val="Calibri"/>
        <family val="2"/>
      </rPr>
      <t>شرکت</t>
    </r>
    <r>
      <rPr>
        <b/>
        <sz val="8.5"/>
        <color rgb="FFFFFFFF"/>
        <rFont val="Trebuchet MS"/>
        <family val="2"/>
      </rPr>
      <t xml:space="preserve"> </t>
    </r>
  </si>
  <si>
    <r>
      <t xml:space="preserve">Owner name - </t>
    </r>
    <r>
      <rPr>
        <b/>
        <sz val="8.5"/>
        <color rgb="FFFFFFFF"/>
        <rFont val="Calibri"/>
        <family val="2"/>
      </rPr>
      <t>نام مالک</t>
    </r>
  </si>
  <si>
    <r>
      <t xml:space="preserve">Nationality - </t>
    </r>
    <r>
      <rPr>
        <b/>
        <sz val="8.5"/>
        <color rgb="FFFFFFFF"/>
        <rFont val="Calibri"/>
        <family val="2"/>
      </rPr>
      <t>تابعیت</t>
    </r>
  </si>
  <si>
    <r>
      <t xml:space="preserve">% Interest - </t>
    </r>
    <r>
      <rPr>
        <b/>
        <sz val="8.5"/>
        <color rgb="FFFFFFFF"/>
        <rFont val="Calibri"/>
        <family val="2"/>
      </rPr>
      <t>سود</t>
    </r>
  </si>
  <si>
    <r>
      <t xml:space="preserve">Publicly Listed entity (Yes/no) - </t>
    </r>
    <r>
      <rPr>
        <b/>
        <sz val="8.5"/>
        <color rgb="FFFFFFFF"/>
        <rFont val="Calibri"/>
        <family val="2"/>
      </rPr>
      <t>نهاد عمومی (بله / نه)</t>
    </r>
  </si>
  <si>
    <t>State-owned enterprise</t>
  </si>
  <si>
    <t>No</t>
  </si>
  <si>
    <r>
      <t xml:space="preserve">Total - </t>
    </r>
    <r>
      <rPr>
        <b/>
        <sz val="8"/>
        <color rgb="FFFFFFFF"/>
        <rFont val="Calibri"/>
        <family val="2"/>
      </rPr>
      <t>مجموع</t>
    </r>
  </si>
  <si>
    <t>Hadi - President</t>
  </si>
  <si>
    <t>Afghan</t>
  </si>
  <si>
    <t>Khan Ali - Vice President</t>
  </si>
  <si>
    <t>Sayed Ghulam Hussain</t>
  </si>
  <si>
    <t>Muhammad Hussain</t>
  </si>
  <si>
    <t>Rosalan</t>
  </si>
  <si>
    <t>Kazakhstan</t>
  </si>
  <si>
    <t>Mohammad Fahim "Hashimy"</t>
  </si>
  <si>
    <t>Mohammad Homayoon "Hashimy"</t>
  </si>
  <si>
    <t>Mohammad Azim</t>
  </si>
  <si>
    <t>Karyzadeh Rab sazi Company</t>
  </si>
  <si>
    <t>-</t>
  </si>
  <si>
    <t>Muhammad Ali Jawad - President</t>
  </si>
  <si>
    <t>Muhammad Hussain Ahmadi - Vice President</t>
  </si>
  <si>
    <t xml:space="preserve">Dr Aimal </t>
  </si>
  <si>
    <t xml:space="preserve">Roqya </t>
  </si>
  <si>
    <t>Muhammad Arif</t>
  </si>
  <si>
    <t>Abdul Majeed</t>
  </si>
  <si>
    <t>Sayed Ghualm Hussain</t>
  </si>
  <si>
    <t xml:space="preserve">Yaqob </t>
  </si>
  <si>
    <t>Abdul Jalil - President</t>
  </si>
  <si>
    <t>Ihsanullah - Vice President</t>
  </si>
  <si>
    <t xml:space="preserve">Ahmad Rashid </t>
  </si>
  <si>
    <t>Sultan Muhammad</t>
  </si>
  <si>
    <t xml:space="preserve">Mohammad Sharif </t>
  </si>
  <si>
    <t>Ahmad Lais</t>
  </si>
  <si>
    <t>Habibullah Hamidi</t>
  </si>
  <si>
    <t>Mohammad Nadir</t>
  </si>
  <si>
    <t>Ismail</t>
  </si>
  <si>
    <t>Ibrahim Balkhi</t>
  </si>
  <si>
    <t>Mohammad Qasim Sarwari</t>
  </si>
  <si>
    <t>Abdul Hadi Ahmadi</t>
  </si>
  <si>
    <t>Beneficial owbership and Politically exposed persons 1395:</t>
  </si>
  <si>
    <t>Beneficial owbership and Politically exposed persons 1396:</t>
  </si>
  <si>
    <t>Details of loans granted by the SoE to the mining sector 1395:</t>
  </si>
  <si>
    <t>Details of loans granted by the SoE to the mining sector 1396:</t>
  </si>
  <si>
    <t>Beneficiary - ذینفع</t>
  </si>
  <si>
    <t>Cash Payments - پرداخت های نقدی</t>
  </si>
  <si>
    <t>In Kind payments (Projects) - در پرداخت نوع (پروژه ها)</t>
  </si>
  <si>
    <t>Legal / contractual  basis of the payment (Reference to the agreement, Act, ..) *
اساس قانونی / قراردادی پرداخت (اشاره به توافق، قانون)</t>
  </si>
  <si>
    <t>Name - اسم</t>
  </si>
  <si>
    <t>Function - کارکرد</t>
  </si>
  <si>
    <t>Location - محل</t>
  </si>
  <si>
    <t>Amount - مقدار</t>
  </si>
  <si>
    <t>Currency (AFN, USD, etc.) - واحد پول</t>
  </si>
  <si>
    <t>Date - تاریخ</t>
  </si>
  <si>
    <t>Description (activities undertaken, beneficiaries, objectives, outcomes ..)
شرح (فعالیت های انجام شده، ذینفعان، اهداف نتایج )</t>
  </si>
  <si>
    <t xml:space="preserve">Project cost incurred during in 1395
هزینه پروژه در سال 1395 </t>
  </si>
  <si>
    <t xml:space="preserve">Hadi </t>
  </si>
  <si>
    <t xml:space="preserve">President </t>
  </si>
  <si>
    <t xml:space="preserve">Herat </t>
  </si>
  <si>
    <t xml:space="preserve">Mining Activity </t>
  </si>
  <si>
    <t>Contract with MoMP</t>
  </si>
  <si>
    <t>Khan Ali</t>
  </si>
  <si>
    <t>Vice President</t>
  </si>
  <si>
    <t>Masjid Construction</t>
  </si>
  <si>
    <t xml:space="preserve">Shindara </t>
  </si>
  <si>
    <t>FY's Ended-95</t>
  </si>
  <si>
    <t>Bridge Construction</t>
  </si>
  <si>
    <t>Shindara</t>
  </si>
  <si>
    <t>Medical Treatment of Local People</t>
  </si>
  <si>
    <t>Chenarak and Shindara</t>
  </si>
  <si>
    <t>Nahrin Students Room Rent</t>
  </si>
  <si>
    <t>Road Construction</t>
  </si>
  <si>
    <t>Andkoy Mining Area, Faryab Province</t>
  </si>
  <si>
    <t>Andkoy area, Faryab Province</t>
  </si>
  <si>
    <t>25000 seedling around mining area</t>
  </si>
  <si>
    <t>USD</t>
  </si>
  <si>
    <t>Rashak Qobee Villagers</t>
  </si>
  <si>
    <t>Rashak Qobee area  - Road construction 17 Km</t>
  </si>
  <si>
    <t>Afghani</t>
  </si>
  <si>
    <t>Second quarter 1395</t>
  </si>
  <si>
    <t>Rashak Qobee area, Hiring of teachers to Ibne Sine School</t>
  </si>
  <si>
    <t>Third quarter 1395</t>
  </si>
  <si>
    <t>Fourth quarter 1395</t>
  </si>
  <si>
    <t>Total - مجموعه</t>
  </si>
  <si>
    <t>Description (activities undertaken, beneficiaries, objectives, outcomes ..) 
شرح (فعالیت های انجام شده، ذینفعان، اهداف نتایج )</t>
  </si>
  <si>
    <t>Currency (AFN, USD, etc.) 
واحد پول</t>
  </si>
  <si>
    <t>Mosque</t>
  </si>
  <si>
    <t>AFN</t>
  </si>
  <si>
    <t>Aid to Students</t>
  </si>
  <si>
    <t xml:space="preserve">Latifullah </t>
  </si>
  <si>
    <t>Labour</t>
  </si>
  <si>
    <t>Baba Haji Area, Herat Province</t>
  </si>
  <si>
    <t>6/10/1394</t>
  </si>
  <si>
    <t xml:space="preserve">Habibullah  </t>
  </si>
  <si>
    <t>disabled</t>
  </si>
  <si>
    <t>PD 9, Herat Province</t>
  </si>
  <si>
    <t>10/10/1394</t>
  </si>
  <si>
    <t>Anwar S/O Akbar</t>
  </si>
  <si>
    <t>PD 4, Herat</t>
  </si>
  <si>
    <t>15/10/1394</t>
  </si>
  <si>
    <t>Nasruddin</t>
  </si>
  <si>
    <t>Shaheed Family</t>
  </si>
  <si>
    <t>PD 2, Herat</t>
  </si>
  <si>
    <t>20/11/1394</t>
  </si>
  <si>
    <t>Hamid Majnon</t>
  </si>
  <si>
    <t>Sick</t>
  </si>
  <si>
    <t>Khark Area</t>
  </si>
  <si>
    <t>Hamal 1395</t>
  </si>
  <si>
    <t>Awaz S/O Rasool</t>
  </si>
  <si>
    <t>12/1/1395</t>
  </si>
  <si>
    <t>Jabiral, Herat</t>
  </si>
  <si>
    <t>2/2/1395</t>
  </si>
  <si>
    <t>Mulla Muhammad Nasim</t>
  </si>
  <si>
    <t xml:space="preserve">Student </t>
  </si>
  <si>
    <t>Badam too Kark</t>
  </si>
  <si>
    <t>3/3/1395</t>
  </si>
  <si>
    <t>Zaman Karbali</t>
  </si>
  <si>
    <t>PD 9</t>
  </si>
  <si>
    <t>11/2/1395</t>
  </si>
  <si>
    <t>Bahram</t>
  </si>
  <si>
    <t>Ghore Village</t>
  </si>
  <si>
    <t>6/5/1395</t>
  </si>
  <si>
    <t>Dawlat Abad Villagers</t>
  </si>
  <si>
    <t xml:space="preserve">Dawalt Abad District </t>
  </si>
  <si>
    <t xml:space="preserve">Construction of Mosque of Dawalat Abad </t>
  </si>
  <si>
    <t>Andkoy District, Faryab Province</t>
  </si>
  <si>
    <t>Andkoy District</t>
  </si>
  <si>
    <t>Building of road  - Amir Taimur area</t>
  </si>
  <si>
    <t xml:space="preserve">Re-building of funeral area </t>
  </si>
  <si>
    <t xml:space="preserve">Contruction of road from Mining area to main highway  </t>
  </si>
  <si>
    <t>Planting trees near the mine</t>
  </si>
  <si>
    <t xml:space="preserve">Project cost incurred during in 1396
هزینه پروژه در سال 1396 </t>
  </si>
  <si>
    <t>Help With Poor People</t>
  </si>
  <si>
    <t>other Social and Walfare Expenses</t>
  </si>
  <si>
    <t xml:space="preserve">Building of wall for preventing flooding </t>
  </si>
  <si>
    <t>Abdul Jalil</t>
  </si>
  <si>
    <t>President</t>
  </si>
  <si>
    <t xml:space="preserve">Khandahar </t>
  </si>
  <si>
    <t xml:space="preserve">Ihsanullah </t>
  </si>
  <si>
    <t>Vicie Presidenet</t>
  </si>
  <si>
    <t>Construction of Road</t>
  </si>
  <si>
    <t>10 KM</t>
  </si>
  <si>
    <t>Fluoride mine. Bakod area</t>
  </si>
  <si>
    <t>Repairing of Masjid</t>
  </si>
  <si>
    <t>Athlets</t>
  </si>
  <si>
    <t>Baghlan</t>
  </si>
  <si>
    <t>Independence day</t>
  </si>
  <si>
    <t>women day</t>
  </si>
  <si>
    <t xml:space="preserve">Takta District </t>
  </si>
  <si>
    <t>Dawalat abad District</t>
  </si>
  <si>
    <t>Construction of Masjid in Dawalat Abad District</t>
  </si>
  <si>
    <t>Construction of road</t>
  </si>
  <si>
    <t>Naw abad area</t>
  </si>
  <si>
    <t xml:space="preserve">Habibullah - Disabled </t>
  </si>
  <si>
    <t xml:space="preserve">Disabled </t>
  </si>
  <si>
    <t>Haji Abbas area</t>
  </si>
  <si>
    <t>Abdul Samad</t>
  </si>
  <si>
    <t>Kark area Youths</t>
  </si>
  <si>
    <t>Karak District</t>
  </si>
  <si>
    <t xml:space="preserve">Two Person - Disabled </t>
  </si>
  <si>
    <t xml:space="preserve">Bismillah </t>
  </si>
  <si>
    <t xml:space="preserve">Oba </t>
  </si>
  <si>
    <t>Iqbal &amp; Hakim</t>
  </si>
  <si>
    <t>Deserving</t>
  </si>
  <si>
    <t>Masjid, Karak area</t>
  </si>
  <si>
    <t>Sakria Hussaini</t>
  </si>
  <si>
    <t>Jabirl, Herat</t>
  </si>
  <si>
    <t>Disabled Labour</t>
  </si>
  <si>
    <t>Ghor Village</t>
  </si>
  <si>
    <t>School - Payan Blook area</t>
  </si>
  <si>
    <t>Students</t>
  </si>
  <si>
    <t>Injal</t>
  </si>
  <si>
    <t>Qambar</t>
  </si>
  <si>
    <t>Karak</t>
  </si>
  <si>
    <t xml:space="preserve">Sayed Hashim &amp; Sayed Gafor </t>
  </si>
  <si>
    <t>Providing of medicine</t>
  </si>
  <si>
    <t>Aga Reza &amp; Ali</t>
  </si>
  <si>
    <t>Youths</t>
  </si>
  <si>
    <t>Sportswear for sportsmen</t>
  </si>
  <si>
    <t>Awaz S/O Chaman</t>
  </si>
  <si>
    <t>Abdul haq Bani</t>
  </si>
  <si>
    <t>Learning place (School)</t>
  </si>
  <si>
    <t>Jabirl learning place</t>
  </si>
  <si>
    <t xml:space="preserve">Halal Ahmar </t>
  </si>
  <si>
    <t>Fahim</t>
  </si>
  <si>
    <t>Disabled</t>
  </si>
  <si>
    <t>Greskh, Hilmand Province</t>
  </si>
  <si>
    <t>12/10/1396</t>
  </si>
  <si>
    <t>Samad</t>
  </si>
  <si>
    <t xml:space="preserve">Laskarga </t>
  </si>
  <si>
    <t>10/10/1396</t>
  </si>
  <si>
    <t>Naeem</t>
  </si>
  <si>
    <t>Dasoo District</t>
  </si>
  <si>
    <t>25/10/1396</t>
  </si>
  <si>
    <t>Haji Dawood</t>
  </si>
  <si>
    <t>Shaheed Families</t>
  </si>
  <si>
    <t>Hanshine District</t>
  </si>
  <si>
    <t>20/11/1396</t>
  </si>
  <si>
    <t xml:space="preserve">Sick </t>
  </si>
  <si>
    <t>22/05/1396</t>
  </si>
  <si>
    <t>Ghualm Rasool</t>
  </si>
  <si>
    <t>Mosa Qala</t>
  </si>
  <si>
    <t>12/1/1396</t>
  </si>
  <si>
    <t>Latifullah</t>
  </si>
  <si>
    <t xml:space="preserve">Clearner </t>
  </si>
  <si>
    <t>Villager</t>
  </si>
  <si>
    <t>2/2/1396</t>
  </si>
  <si>
    <t>3/3/1396</t>
  </si>
  <si>
    <t xml:space="preserve">Zabiullah </t>
  </si>
  <si>
    <t>Nawa Hilmand</t>
  </si>
  <si>
    <t>11/2/1396</t>
  </si>
  <si>
    <t>Greskh. Hilmand Province</t>
  </si>
  <si>
    <t>6/5/1396</t>
  </si>
  <si>
    <t>12/12/1396</t>
  </si>
  <si>
    <t xml:space="preserve">Villagers </t>
  </si>
  <si>
    <t>Free treatment</t>
  </si>
  <si>
    <t>Fluoride Mine - Bakod area</t>
  </si>
  <si>
    <t>1393-1396</t>
  </si>
  <si>
    <t xml:space="preserve">Cash Assistance in Ramadan </t>
  </si>
  <si>
    <t>Details of Mandatory Social Payments 1395:</t>
  </si>
  <si>
    <t>Details of Voluntary Social Payments 1395:</t>
  </si>
  <si>
    <t>Details of Mandatory Social Payments 1396:</t>
  </si>
  <si>
    <t>Details of Voluntary Social Payments 1396:</t>
  </si>
  <si>
    <t>Name of Buying company</t>
  </si>
  <si>
    <t>Date</t>
  </si>
  <si>
    <t>Volumes sold</t>
  </si>
  <si>
    <t>Revenues received (Price) in AFN</t>
  </si>
  <si>
    <t>Market (Local / Export)</t>
  </si>
  <si>
    <t>Unit</t>
  </si>
  <si>
    <t>Kabul Brecket Jadi-Qaws</t>
  </si>
  <si>
    <t>Metric Tons</t>
  </si>
  <si>
    <t>Local</t>
  </si>
  <si>
    <t>Abkhurak Jadi-Qaws</t>
  </si>
  <si>
    <t>Tala Wa Barfak Jadi-Qaws</t>
  </si>
  <si>
    <t>Revenues received (Price) in million AFN</t>
  </si>
  <si>
    <t>Shabashak Jadi-Qaws</t>
  </si>
  <si>
    <t>Dahna Toor Jadi-Qaws</t>
  </si>
  <si>
    <t>Kod-e-Barq</t>
  </si>
  <si>
    <t>CM</t>
  </si>
  <si>
    <t xml:space="preserve">Local </t>
  </si>
  <si>
    <t xml:space="preserve">Residential </t>
  </si>
  <si>
    <t>CNG Co.</t>
  </si>
  <si>
    <t xml:space="preserve">AGE Gas Used </t>
  </si>
  <si>
    <t xml:space="preserve">CM </t>
  </si>
  <si>
    <t xml:space="preserve">Prodafca wells </t>
  </si>
  <si>
    <t>Details of the SoE revenues 1395:</t>
  </si>
  <si>
    <t>Mteric Tons</t>
  </si>
  <si>
    <t>local</t>
  </si>
  <si>
    <t>Details of the SoE revenues 1396:</t>
  </si>
  <si>
    <t>Outstanding amount by end 1395</t>
  </si>
  <si>
    <t>Outstanding amount by end 1396</t>
  </si>
  <si>
    <t>Amount reimbursed in 1396</t>
  </si>
  <si>
    <t>Amount reimbursed before 1396</t>
  </si>
  <si>
    <t>New loans awarded in 1395</t>
  </si>
  <si>
    <t>New loans awarded in 1396</t>
  </si>
  <si>
    <t>Amount at the beginnig of FY 1395</t>
  </si>
  <si>
    <t>Amount at the beginnig of FY 1396</t>
  </si>
  <si>
    <t>Total - مجموع</t>
  </si>
  <si>
    <t>22/3/1389</t>
  </si>
  <si>
    <t>17/06/1395</t>
  </si>
  <si>
    <t>1/10/1393</t>
  </si>
  <si>
    <t>28/01/1392</t>
  </si>
  <si>
    <t>24/01/1395</t>
  </si>
  <si>
    <t>Before 1388</t>
  </si>
  <si>
    <t>8/9/1393</t>
  </si>
  <si>
    <t>23/2/1394</t>
  </si>
  <si>
    <t>Before 1385</t>
  </si>
  <si>
    <t>Before 1390</t>
  </si>
  <si>
    <t>17/10/1391</t>
  </si>
  <si>
    <t>Before 1380</t>
  </si>
  <si>
    <t>Settled in 1397</t>
  </si>
  <si>
    <t>Seyed Mohammad Arif "Qarazada"</t>
  </si>
  <si>
    <t>Mohammad Shoaib "Barak"</t>
  </si>
  <si>
    <t>سیف الله نجفی</t>
  </si>
  <si>
    <t>Iran</t>
  </si>
  <si>
    <t>Seifallah Najfi</t>
  </si>
  <si>
    <t>Rahmatullah wahdat</t>
  </si>
  <si>
    <t xml:space="preserve">Fazal Raziq </t>
  </si>
  <si>
    <t>Muhammad Bilal Son of Sharendel</t>
  </si>
  <si>
    <t>abdul majid</t>
  </si>
  <si>
    <t>MCC TONGSIN RESOURCES LIMITED</t>
  </si>
  <si>
    <t>China</t>
  </si>
  <si>
    <t>Jiangxi Copper Company Limited</t>
  </si>
  <si>
    <t>Hajji Fadhl Ahmad weld Hid</t>
  </si>
  <si>
    <t>Chaf Mahmud weld noor Mouhamed</t>
  </si>
  <si>
    <t>Kais weld Hbib allah</t>
  </si>
  <si>
    <t>Muhamed Chrif weld Abd Rauf</t>
  </si>
  <si>
    <t>Abd Taher weld Taymur</t>
  </si>
  <si>
    <t>Hajji Muhamed Asaf</t>
  </si>
  <si>
    <t>Mahmud walid Hajji Fadhl Ahmad</t>
  </si>
  <si>
    <t>Muhamed Ksur</t>
  </si>
  <si>
    <t>Khoshak Brothers Company</t>
  </si>
  <si>
    <t>Misaq-E Sharq Mining</t>
  </si>
  <si>
    <t>Hashimy Group Company</t>
  </si>
  <si>
    <t>Qarizada Tomato Paste Company</t>
  </si>
  <si>
    <t>Madan Karan</t>
  </si>
  <si>
    <t>Tablieh-Parhoon Tarh J.V</t>
  </si>
  <si>
    <t>Rahmat Fazel Construction &amp; Construction Material production company</t>
  </si>
  <si>
    <t>M.Bellal son of Sherendeel</t>
  </si>
  <si>
    <t>Balkhi Construction Company</t>
  </si>
  <si>
    <t>Ehsan Aziz Construction Company</t>
  </si>
  <si>
    <t>Amania Mining Company</t>
  </si>
  <si>
    <t>MCC consortium</t>
  </si>
  <si>
    <t>Noor UMMUL billad Construction company</t>
  </si>
  <si>
    <t>Vesta Construction &amp; Construction Materials Company</t>
  </si>
  <si>
    <t>Alborz Naween Construction and production company</t>
  </si>
  <si>
    <t>Abdul Rahman Baba Steel &amp;Iron Company</t>
  </si>
  <si>
    <t>Dawendar Industrial and minig exploitation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</si>
</sst>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€_-;\-* #,##0\ _€_-;_-* &quot;-&quot;??\ _€_-;_-@_-"/>
    <numFmt numFmtId="165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b/>
      <sz val="8.5"/>
      <color rgb="FFFFFFFF"/>
      <name val="Trebuchet MS"/>
      <family val="2"/>
    </font>
    <font>
      <sz val="8"/>
      <color rgb="FF000000"/>
      <name val="Trebuchet MS"/>
      <family val="2"/>
    </font>
    <font>
      <b/>
      <u/>
      <sz val="10"/>
      <name val="Arial"/>
      <family val="2"/>
    </font>
    <font>
      <i/>
      <sz val="8"/>
      <color rgb="FF000000"/>
      <name val="Trebuchet MS"/>
      <family val="2"/>
    </font>
    <font>
      <b/>
      <sz val="8"/>
      <color rgb="FFFFFFFF"/>
      <name val="Trebuchet MS"/>
      <family val="2"/>
    </font>
    <font>
      <b/>
      <i/>
      <u/>
      <sz val="11"/>
      <color theme="1"/>
      <name val="Calibri"/>
      <family val="2"/>
      <scheme val="minor"/>
    </font>
    <font>
      <b/>
      <sz val="8.5"/>
      <color rgb="FFFFFFFF"/>
      <name val="Calibri"/>
      <family val="2"/>
    </font>
    <font>
      <sz val="8"/>
      <name val="Trebuchet MS"/>
      <family val="2"/>
    </font>
    <font>
      <b/>
      <sz val="8"/>
      <color rgb="FFFFFFFF"/>
      <name val="Calibri"/>
      <family val="2"/>
    </font>
    <font>
      <b/>
      <sz val="8"/>
      <name val="Trebuchet MS"/>
      <family val="2"/>
    </font>
    <font>
      <sz val="11"/>
      <color theme="1"/>
      <name val="Calibri"/>
      <family val="2"/>
      <scheme val="minor"/>
    </font>
    <font>
      <b/>
      <sz val="8.5"/>
      <color theme="0"/>
      <name val="Trebuchet MS"/>
      <family val="2"/>
    </font>
    <font>
      <b/>
      <sz val="8.5"/>
      <name val="Trebuchet MS"/>
      <family val="2"/>
    </font>
    <font>
      <b/>
      <sz val="8"/>
      <color theme="0"/>
      <name val="Trebuchet MS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7A091A"/>
        <bgColor indexed="64"/>
      </patternFill>
    </fill>
    <fill>
      <patternFill patternType="solid">
        <fgColor rgb="FFF7A3B0"/>
        <bgColor indexed="64"/>
      </patternFill>
    </fill>
    <fill>
      <patternFill patternType="solid">
        <fgColor rgb="FF6850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49452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rgb="FFED1A3B"/>
      </top>
      <bottom/>
      <diagonal/>
    </border>
    <border>
      <left/>
      <right/>
      <top style="medium">
        <color rgb="FFED1A3B"/>
      </top>
      <bottom style="medium">
        <color rgb="FFED1A3B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D1A3B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ED1A3B"/>
      </top>
      <bottom style="medium">
        <color rgb="FFED1A3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rgb="FFED1A3B"/>
      </top>
      <bottom/>
      <diagonal/>
    </border>
    <border>
      <left style="thin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indexed="64"/>
      </right>
      <top style="thin">
        <color theme="0" tint="-4.9989318521683403E-2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/>
      <bottom style="medium">
        <color rgb="FFED1A3B"/>
      </bottom>
      <diagonal/>
    </border>
    <border>
      <left style="thin">
        <color indexed="64"/>
      </left>
      <right/>
      <top/>
      <bottom style="medium">
        <color rgb="FFED1A3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rgb="FFED1A3B"/>
      </bottom>
      <diagonal/>
    </border>
    <border>
      <left/>
      <right/>
      <top style="medium">
        <color rgb="FFFF0000"/>
      </top>
      <bottom style="medium">
        <color indexed="64"/>
      </bottom>
      <diagonal/>
    </border>
  </borders>
  <cellStyleXfs count="17">
    <xf numFmtId="0" fontId="0" fillId="0" borderId="0"/>
    <xf numFmtId="43" fontId="11" fillId="0" borderId="0" applyFont="0" applyFill="0" applyBorder="0" applyAlignment="0" applyProtection="0"/>
    <xf numFmtId="0" fontId="16" fillId="0" borderId="0"/>
    <xf numFmtId="165" fontId="18" fillId="0" borderId="0" applyFont="0" applyFill="0" applyBorder="0" applyAlignment="0" applyProtection="0"/>
    <xf numFmtId="0" fontId="16" fillId="0" borderId="0"/>
    <xf numFmtId="0" fontId="17" fillId="0" borderId="0"/>
    <xf numFmtId="0" fontId="11" fillId="0" borderId="0"/>
    <xf numFmtId="0" fontId="11" fillId="0" borderId="0"/>
    <xf numFmtId="0" fontId="16" fillId="0" borderId="0"/>
    <xf numFmtId="0" fontId="18" fillId="0" borderId="0"/>
    <xf numFmtId="0" fontId="16" fillId="0" borderId="0"/>
    <xf numFmtId="0" fontId="11" fillId="0" borderId="0"/>
    <xf numFmtId="0" fontId="19" fillId="0" borderId="0"/>
    <xf numFmtId="9" fontId="1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</cellStyleXfs>
  <cellXfs count="2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left" vertical="center"/>
    </xf>
    <xf numFmtId="4" fontId="2" fillId="3" borderId="4" xfId="0" applyNumberFormat="1" applyFont="1" applyFill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horizontal="left" vertical="center"/>
    </xf>
    <xf numFmtId="4" fontId="2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center" vertical="center"/>
    </xf>
    <xf numFmtId="0" fontId="3" fillId="0" borderId="0" xfId="0" applyFont="1"/>
    <xf numFmtId="3" fontId="2" fillId="3" borderId="0" xfId="0" applyNumberFormat="1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  <xf numFmtId="0" fontId="5" fillId="4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left" vertical="center"/>
    </xf>
    <xf numFmtId="4" fontId="2" fillId="5" borderId="4" xfId="0" applyNumberFormat="1" applyFont="1" applyFill="1" applyBorder="1" applyAlignment="1">
      <alignment horizontal="right" vertical="center"/>
    </xf>
    <xf numFmtId="3" fontId="2" fillId="5" borderId="4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right" vertical="center" readingOrder="1"/>
    </xf>
    <xf numFmtId="3" fontId="2" fillId="3" borderId="4" xfId="0" applyNumberFormat="1" applyFont="1" applyFill="1" applyBorder="1" applyAlignment="1">
      <alignment vertical="center" readingOrder="1"/>
    </xf>
    <xf numFmtId="3" fontId="2" fillId="3" borderId="4" xfId="0" applyNumberFormat="1" applyFont="1" applyFill="1" applyBorder="1" applyAlignment="1">
      <alignment horizontal="right" vertical="center" readingOrder="1"/>
    </xf>
    <xf numFmtId="3" fontId="2" fillId="0" borderId="4" xfId="0" applyNumberFormat="1" applyFont="1" applyFill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right" vertical="center"/>
    </xf>
    <xf numFmtId="4" fontId="5" fillId="4" borderId="5" xfId="0" applyNumberFormat="1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/>
    </xf>
    <xf numFmtId="0" fontId="0" fillId="0" borderId="0" xfId="0" applyFill="1"/>
    <xf numFmtId="0" fontId="0" fillId="0" borderId="0" xfId="0"/>
    <xf numFmtId="0" fontId="6" fillId="0" borderId="0" xfId="0" applyFont="1" applyAlignment="1" applyProtection="1"/>
    <xf numFmtId="0" fontId="1" fillId="6" borderId="0" xfId="0" applyFont="1" applyFill="1" applyAlignment="1">
      <alignment vertical="center" wrapText="1"/>
    </xf>
    <xf numFmtId="0" fontId="7" fillId="6" borderId="6" xfId="0" applyFont="1" applyFill="1" applyBorder="1" applyAlignment="1">
      <alignment vertical="center" wrapText="1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vertical="center"/>
    </xf>
    <xf numFmtId="10" fontId="2" fillId="7" borderId="0" xfId="0" applyNumberFormat="1" applyFont="1" applyFill="1" applyAlignment="1">
      <alignment horizontal="right" vertical="center"/>
    </xf>
    <xf numFmtId="0" fontId="8" fillId="7" borderId="0" xfId="0" applyFont="1" applyFill="1" applyAlignment="1">
      <alignment vertical="center"/>
    </xf>
    <xf numFmtId="0" fontId="5" fillId="8" borderId="7" xfId="0" applyFont="1" applyFill="1" applyBorder="1" applyAlignment="1">
      <alignment vertical="center"/>
    </xf>
    <xf numFmtId="10" fontId="5" fillId="8" borderId="7" xfId="0" applyNumberFormat="1" applyFont="1" applyFill="1" applyBorder="1" applyAlignment="1">
      <alignment horizontal="right" vertical="center"/>
    </xf>
    <xf numFmtId="0" fontId="10" fillId="8" borderId="7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10" fontId="2" fillId="0" borderId="8" xfId="0" applyNumberFormat="1" applyFont="1" applyBorder="1" applyAlignment="1">
      <alignment horizontal="right" vertical="center"/>
    </xf>
    <xf numFmtId="0" fontId="8" fillId="9" borderId="8" xfId="0" applyFont="1" applyFill="1" applyBorder="1" applyAlignment="1">
      <alignment vertical="center"/>
    </xf>
    <xf numFmtId="0" fontId="8" fillId="9" borderId="0" xfId="0" applyFont="1" applyFill="1" applyAlignment="1">
      <alignment vertical="center"/>
    </xf>
    <xf numFmtId="10" fontId="8" fillId="9" borderId="0" xfId="0" applyNumberFormat="1" applyFont="1" applyFill="1" applyAlignment="1">
      <alignment horizontal="right" vertical="center"/>
    </xf>
    <xf numFmtId="0" fontId="2" fillId="7" borderId="9" xfId="0" applyFont="1" applyFill="1" applyBorder="1" applyAlignment="1">
      <alignment vertical="center"/>
    </xf>
    <xf numFmtId="10" fontId="2" fillId="7" borderId="9" xfId="0" applyNumberFormat="1" applyFont="1" applyFill="1" applyBorder="1" applyAlignment="1">
      <alignment horizontal="right" vertical="center"/>
    </xf>
    <xf numFmtId="0" fontId="8" fillId="7" borderId="9" xfId="0" applyFont="1" applyFill="1" applyBorder="1" applyAlignment="1">
      <alignment vertical="center"/>
    </xf>
    <xf numFmtId="0" fontId="8" fillId="9" borderId="9" xfId="0" applyFont="1" applyFill="1" applyBorder="1" applyAlignment="1">
      <alignment vertical="center"/>
    </xf>
    <xf numFmtId="10" fontId="8" fillId="9" borderId="9" xfId="0" applyNumberFormat="1" applyFont="1" applyFill="1" applyBorder="1" applyAlignment="1">
      <alignment horizontal="right" vertical="center"/>
    </xf>
    <xf numFmtId="0" fontId="2" fillId="7" borderId="10" xfId="0" applyFont="1" applyFill="1" applyBorder="1" applyAlignment="1">
      <alignment vertical="center"/>
    </xf>
    <xf numFmtId="10" fontId="2" fillId="7" borderId="10" xfId="0" applyNumberFormat="1" applyFont="1" applyFill="1" applyBorder="1" applyAlignment="1">
      <alignment horizontal="right" vertical="center"/>
    </xf>
    <xf numFmtId="0" fontId="8" fillId="7" borderId="10" xfId="0" applyFont="1" applyFill="1" applyBorder="1" applyAlignment="1">
      <alignment vertical="center"/>
    </xf>
    <xf numFmtId="0" fontId="6" fillId="0" borderId="0" xfId="0" applyFont="1"/>
    <xf numFmtId="0" fontId="4" fillId="0" borderId="5" xfId="0" applyFont="1" applyBorder="1" applyAlignment="1">
      <alignment horizontal="right"/>
    </xf>
    <xf numFmtId="0" fontId="2" fillId="7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8" borderId="7" xfId="0" applyFont="1" applyFill="1" applyBorder="1" applyAlignment="1">
      <alignment vertical="center"/>
    </xf>
    <xf numFmtId="0" fontId="4" fillId="0" borderId="5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3" fontId="2" fillId="11" borderId="0" xfId="0" applyNumberFormat="1" applyFont="1" applyFill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164" fontId="14" fillId="13" borderId="20" xfId="1" applyNumberFormat="1" applyFont="1" applyFill="1" applyBorder="1" applyAlignment="1">
      <alignment vertical="center"/>
    </xf>
    <xf numFmtId="0" fontId="14" fillId="13" borderId="20" xfId="0" applyFont="1" applyFill="1" applyBorder="1" applyAlignment="1">
      <alignment vertical="center"/>
    </xf>
    <xf numFmtId="0" fontId="1" fillId="10" borderId="5" xfId="0" applyFont="1" applyFill="1" applyBorder="1" applyAlignment="1">
      <alignment horizontal="center" vertical="center" wrapText="1"/>
    </xf>
    <xf numFmtId="3" fontId="2" fillId="11" borderId="0" xfId="0" applyNumberFormat="1" applyFont="1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3" fontId="2" fillId="11" borderId="0" xfId="0" applyNumberFormat="1" applyFont="1" applyFill="1" applyBorder="1" applyAlignment="1">
      <alignment horizontal="center" vertical="center"/>
    </xf>
    <xf numFmtId="3" fontId="2" fillId="12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3" fontId="8" fillId="12" borderId="0" xfId="0" applyNumberFormat="1" applyFont="1" applyFill="1" applyAlignment="1">
      <alignment horizontal="right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8" fillId="0" borderId="0" xfId="0" applyFont="1" applyAlignment="1"/>
    <xf numFmtId="3" fontId="2" fillId="11" borderId="0" xfId="0" applyNumberFormat="1" applyFont="1" applyFill="1" applyBorder="1" applyAlignment="1">
      <alignment vertical="center"/>
    </xf>
    <xf numFmtId="3" fontId="8" fillId="0" borderId="0" xfId="0" applyNumberFormat="1" applyFont="1" applyAlignment="1">
      <alignment horizontal="right"/>
    </xf>
    <xf numFmtId="164" fontId="14" fillId="13" borderId="20" xfId="1" applyNumberFormat="1" applyFont="1" applyFill="1" applyBorder="1" applyAlignment="1">
      <alignment horizontal="right" vertical="center"/>
    </xf>
    <xf numFmtId="0" fontId="14" fillId="13" borderId="20" xfId="0" applyFont="1" applyFill="1" applyBorder="1" applyAlignment="1">
      <alignment horizontal="right" vertical="center"/>
    </xf>
    <xf numFmtId="49" fontId="2" fillId="11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Alignment="1">
      <alignment horizontal="right"/>
    </xf>
    <xf numFmtId="0" fontId="15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" fontId="1" fillId="2" borderId="5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left" vertical="center"/>
    </xf>
    <xf numFmtId="4" fontId="2" fillId="3" borderId="4" xfId="0" applyNumberFormat="1" applyFont="1" applyFill="1" applyBorder="1" applyAlignment="1">
      <alignment horizontal="left" vertical="center"/>
    </xf>
    <xf numFmtId="3" fontId="2" fillId="0" borderId="4" xfId="0" applyNumberFormat="1" applyFont="1" applyBorder="1" applyAlignment="1">
      <alignment horizontal="left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left"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left" vertical="center"/>
    </xf>
    <xf numFmtId="0" fontId="2" fillId="3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center" vertical="center"/>
    </xf>
    <xf numFmtId="4" fontId="5" fillId="4" borderId="5" xfId="0" applyNumberFormat="1" applyFont="1" applyFill="1" applyBorder="1" applyAlignment="1">
      <alignment vertical="center"/>
    </xf>
    <xf numFmtId="3" fontId="5" fillId="4" borderId="2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4" fontId="0" fillId="0" borderId="0" xfId="0" applyNumberFormat="1"/>
    <xf numFmtId="4" fontId="2" fillId="0" borderId="23" xfId="0" applyNumberFormat="1" applyFont="1" applyFill="1" applyBorder="1" applyAlignment="1">
      <alignment horizontal="center" vertical="center"/>
    </xf>
    <xf numFmtId="4" fontId="2" fillId="0" borderId="23" xfId="0" applyNumberFormat="1" applyFont="1" applyFill="1" applyBorder="1" applyAlignment="1">
      <alignment horizontal="right" vertical="center"/>
    </xf>
    <xf numFmtId="4" fontId="2" fillId="0" borderId="23" xfId="0" applyNumberFormat="1" applyFont="1" applyFill="1" applyBorder="1" applyAlignment="1">
      <alignment horizontal="left" vertical="center"/>
    </xf>
    <xf numFmtId="0" fontId="2" fillId="7" borderId="0" xfId="0" applyFont="1" applyFill="1" applyAlignment="1">
      <alignment vertical="center"/>
    </xf>
    <xf numFmtId="10" fontId="8" fillId="9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9" borderId="25" xfId="0" applyFont="1" applyFill="1" applyBorder="1" applyAlignment="1">
      <alignment vertical="center"/>
    </xf>
    <xf numFmtId="9" fontId="8" fillId="9" borderId="0" xfId="0" applyNumberFormat="1" applyFont="1" applyFill="1" applyAlignment="1">
      <alignment vertical="center"/>
    </xf>
    <xf numFmtId="0" fontId="2" fillId="7" borderId="25" xfId="0" applyFont="1" applyFill="1" applyBorder="1" applyAlignment="1">
      <alignment vertical="center"/>
    </xf>
    <xf numFmtId="0" fontId="8" fillId="7" borderId="25" xfId="0" applyFont="1" applyFill="1" applyBorder="1" applyAlignment="1">
      <alignment vertical="center"/>
    </xf>
    <xf numFmtId="0" fontId="2" fillId="7" borderId="8" xfId="0" applyFont="1" applyFill="1" applyBorder="1" applyAlignment="1">
      <alignment vertical="center"/>
    </xf>
    <xf numFmtId="10" fontId="2" fillId="7" borderId="8" xfId="0" applyNumberFormat="1" applyFont="1" applyFill="1" applyBorder="1" applyAlignment="1">
      <alignment horizontal="right" vertical="center"/>
    </xf>
    <xf numFmtId="0" fontId="8" fillId="7" borderId="8" xfId="0" applyFont="1" applyFill="1" applyBorder="1" applyAlignment="1">
      <alignment vertical="center"/>
    </xf>
    <xf numFmtId="0" fontId="0" fillId="0" borderId="0" xfId="0" applyAlignment="1">
      <alignment horizontal="left"/>
    </xf>
    <xf numFmtId="10" fontId="2" fillId="7" borderId="0" xfId="0" applyNumberFormat="1" applyFont="1" applyFill="1" applyAlignment="1">
      <alignment horizontal="center" vertical="center"/>
    </xf>
    <xf numFmtId="10" fontId="2" fillId="7" borderId="25" xfId="0" applyNumberFormat="1" applyFont="1" applyFill="1" applyBorder="1" applyAlignment="1">
      <alignment horizontal="center" vertical="center"/>
    </xf>
    <xf numFmtId="10" fontId="0" fillId="0" borderId="0" xfId="0" applyNumberFormat="1"/>
    <xf numFmtId="10" fontId="8" fillId="9" borderId="25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5" fillId="8" borderId="7" xfId="0" applyFont="1" applyFill="1" applyBorder="1" applyAlignment="1">
      <alignment vertical="center"/>
    </xf>
    <xf numFmtId="0" fontId="1" fillId="6" borderId="0" xfId="0" applyFont="1" applyFill="1" applyAlignment="1">
      <alignment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vertical="center"/>
    </xf>
    <xf numFmtId="0" fontId="5" fillId="8" borderId="7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8" borderId="7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/>
    </xf>
    <xf numFmtId="0" fontId="2" fillId="7" borderId="6" xfId="0" applyFont="1" applyFill="1" applyBorder="1" applyAlignment="1">
      <alignment horizontal="left" vertical="center"/>
    </xf>
    <xf numFmtId="0" fontId="1" fillId="6" borderId="0" xfId="0" applyFont="1" applyFill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0" xfId="0" applyFont="1" applyFill="1" applyAlignment="1">
      <alignment vertical="center" wrapText="1"/>
    </xf>
    <xf numFmtId="0" fontId="1" fillId="6" borderId="6" xfId="0" applyFont="1" applyFill="1" applyBorder="1" applyAlignment="1">
      <alignment vertical="center" wrapText="1"/>
    </xf>
    <xf numFmtId="10" fontId="1" fillId="6" borderId="0" xfId="0" applyNumberFormat="1" applyFont="1" applyFill="1" applyAlignment="1">
      <alignment horizontal="center" vertical="center" wrapText="1"/>
    </xf>
    <xf numFmtId="10" fontId="1" fillId="6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7" borderId="11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4" fillId="13" borderId="20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10" borderId="0" xfId="0" applyFont="1" applyFill="1" applyBorder="1" applyAlignment="1">
      <alignment horizontal="left" vertical="center" wrapText="1"/>
    </xf>
    <xf numFmtId="0" fontId="1" fillId="10" borderId="15" xfId="0" applyFont="1" applyFill="1" applyBorder="1" applyAlignment="1">
      <alignment horizontal="left" vertical="center" wrapText="1"/>
    </xf>
    <xf numFmtId="0" fontId="1" fillId="10" borderId="19" xfId="0" applyFont="1" applyFill="1" applyBorder="1" applyAlignment="1">
      <alignment horizontal="left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left" vertical="center" wrapText="1"/>
    </xf>
    <xf numFmtId="0" fontId="1" fillId="10" borderId="14" xfId="0" applyFont="1" applyFill="1" applyBorder="1" applyAlignment="1">
      <alignment horizontal="left" vertical="center" wrapText="1"/>
    </xf>
    <xf numFmtId="3" fontId="2" fillId="11" borderId="0" xfId="0" applyNumberFormat="1" applyFont="1" applyFill="1" applyBorder="1" applyAlignment="1">
      <alignment horizontal="right" vertical="center"/>
    </xf>
    <xf numFmtId="0" fontId="1" fillId="10" borderId="5" xfId="0" applyFont="1" applyFill="1" applyBorder="1" applyAlignment="1">
      <alignment horizontal="left" vertical="center" wrapText="1"/>
    </xf>
    <xf numFmtId="0" fontId="1" fillId="10" borderId="21" xfId="0" applyFont="1" applyFill="1" applyBorder="1" applyAlignment="1">
      <alignment horizontal="left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21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left" vertical="center" wrapText="1"/>
    </xf>
    <xf numFmtId="3" fontId="2" fillId="11" borderId="1" xfId="0" applyNumberFormat="1" applyFont="1" applyFill="1" applyBorder="1" applyAlignment="1">
      <alignment horizontal="center" vertical="center"/>
    </xf>
    <xf numFmtId="3" fontId="2" fillId="11" borderId="0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left" vertical="center" wrapText="1"/>
    </xf>
    <xf numFmtId="0" fontId="5" fillId="10" borderId="15" xfId="0" applyFont="1" applyFill="1" applyBorder="1" applyAlignment="1">
      <alignment horizontal="left" vertical="center" wrapText="1"/>
    </xf>
    <xf numFmtId="0" fontId="5" fillId="10" borderId="21" xfId="0" applyFont="1" applyFill="1" applyBorder="1" applyAlignment="1">
      <alignment horizontal="left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left" vertical="center" wrapText="1"/>
    </xf>
    <xf numFmtId="0" fontId="5" fillId="10" borderId="22" xfId="0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/>
    </xf>
  </cellXfs>
  <cellStyles count="17">
    <cellStyle name="Milliers" xfId="1" builtinId="3"/>
    <cellStyle name="Milliers 2" xfId="3" xr:uid="{C3B31117-3F9B-4E3C-A77A-F4BED2074B57}"/>
    <cellStyle name="Normal" xfId="0" builtinId="0"/>
    <cellStyle name="Normal 12 3" xfId="4" xr:uid="{C9DF12EE-FB46-4DC8-A5E9-CCCC0FC30876}"/>
    <cellStyle name="Normal 19" xfId="5" xr:uid="{6102F3DD-A8B8-4E7F-A27D-4DA2D235918E}"/>
    <cellStyle name="Normal 2" xfId="6" xr:uid="{B42391AE-F2C9-46D7-BD55-3095F02AAE45}"/>
    <cellStyle name="Normal 2 2" xfId="7" xr:uid="{66218473-7455-4C78-937F-293060DEDEC5}"/>
    <cellStyle name="Normal 2 2 2" xfId="15" xr:uid="{0443425D-B485-4840-B98D-F9CB8F5E1461}"/>
    <cellStyle name="Normal 2 3" xfId="16" xr:uid="{B7FB88C0-581C-46A7-A75C-B60749FF8E52}"/>
    <cellStyle name="Normal 2 5" xfId="8" xr:uid="{D96C0B66-8047-4673-9051-88E59028ECB5}"/>
    <cellStyle name="Normal 3" xfId="9" xr:uid="{148E0079-366B-403D-943D-BF65806A4ECF}"/>
    <cellStyle name="Normal 3 2" xfId="10" xr:uid="{BD0F7798-4B13-4C43-88E0-BB9E914AD1AA}"/>
    <cellStyle name="Normal 3 3" xfId="11" xr:uid="{EA2C0E97-2C8A-42EC-9023-D6AC296954D1}"/>
    <cellStyle name="Normal 3 3 2" xfId="14" xr:uid="{63E8854B-F0F5-4219-849B-41D8DE41D426}"/>
    <cellStyle name="Normal 4" xfId="2" xr:uid="{BCB36AAE-E57F-4274-A4D9-3AA173EF74A6}"/>
    <cellStyle name="Normal 5" xfId="12" xr:uid="{1ECAB3E0-01CC-4BC3-8C5A-F346C0691A58}"/>
    <cellStyle name="Percent 2" xfId="13" xr:uid="{573844B8-999F-4F90-9C6F-7C39509218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B%20JOB\07-ITIE%20Afghanistan\03-%20Reconciliation%20phase\05-%20Database\02-%20May\300519\01-%20Reconciliation%20database%20-%20AEITI%20FY%201395%20update%203005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wais.safi\Downloads\01-%20Reconciliation%20database%20-%20AEITI%20FY%201395%20update%203005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imam\Desktop\03-%20Reconciliation%20phase\Final%20report\5.%20Final%20EITI%20report%20sent%20to%20MSG%20(After%20Ben%20and%20Hedi%20reviews)\02-%20Reconciliation%20database%20-%20AEITI%20FY%201396%20update%203005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i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i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i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E034-E95D-465F-A451-A6E0F1E1C365}">
  <sheetPr>
    <tabColor rgb="FFFFC000"/>
  </sheetPr>
  <dimension ref="B1:I39"/>
  <sheetViews>
    <sheetView showGridLines="0" tabSelected="1" zoomScale="80" zoomScaleNormal="80" workbookViewId="0">
      <selection activeCell="B1" sqref="B1"/>
    </sheetView>
  </sheetViews>
  <sheetFormatPr baseColWidth="10" defaultColWidth="9.140625" defaultRowHeight="15" x14ac:dyDescent="0.25"/>
  <cols>
    <col min="1" max="1" width="2.85546875" style="28" customWidth="1"/>
    <col min="2" max="2" width="5" style="28" bestFit="1" customWidth="1"/>
    <col min="3" max="3" width="25.140625" style="121" bestFit="1" customWidth="1"/>
    <col min="4" max="4" width="32.5703125" style="28" bestFit="1" customWidth="1"/>
    <col min="5" max="5" width="9.42578125" style="28" bestFit="1" customWidth="1"/>
    <col min="6" max="6" width="8.42578125" style="124" bestFit="1" customWidth="1"/>
    <col min="7" max="7" width="11.85546875" style="28" bestFit="1" customWidth="1"/>
    <col min="8" max="16384" width="9.140625" style="28"/>
  </cols>
  <sheetData>
    <row r="1" spans="2:7" x14ac:dyDescent="0.25">
      <c r="B1" s="29" t="s">
        <v>110</v>
      </c>
    </row>
    <row r="3" spans="2:7" ht="60.75" customHeight="1" x14ac:dyDescent="0.25">
      <c r="B3" s="132" t="s">
        <v>68</v>
      </c>
      <c r="C3" s="148" t="s">
        <v>70</v>
      </c>
      <c r="D3" s="150" t="s">
        <v>71</v>
      </c>
      <c r="E3" s="150" t="s">
        <v>72</v>
      </c>
      <c r="F3" s="152" t="s">
        <v>73</v>
      </c>
      <c r="G3" s="133" t="s">
        <v>74</v>
      </c>
    </row>
    <row r="4" spans="2:7" ht="15.75" thickBot="1" x14ac:dyDescent="0.3">
      <c r="B4" s="31" t="s">
        <v>69</v>
      </c>
      <c r="C4" s="149"/>
      <c r="D4" s="151"/>
      <c r="E4" s="151"/>
      <c r="F4" s="153"/>
      <c r="G4" s="134"/>
    </row>
    <row r="5" spans="2:7" ht="15.75" thickBot="1" x14ac:dyDescent="0.3">
      <c r="B5" s="129">
        <v>1</v>
      </c>
      <c r="C5" s="130" t="s">
        <v>9</v>
      </c>
      <c r="D5" s="135" t="s">
        <v>75</v>
      </c>
      <c r="E5" s="135"/>
      <c r="F5" s="34">
        <v>1</v>
      </c>
      <c r="G5" s="35" t="s">
        <v>76</v>
      </c>
    </row>
    <row r="6" spans="2:7" ht="15.75" thickBot="1" x14ac:dyDescent="0.3">
      <c r="B6" s="136" t="s">
        <v>77</v>
      </c>
      <c r="C6" s="136"/>
      <c r="D6" s="131"/>
      <c r="E6" s="131"/>
      <c r="F6" s="37">
        <v>1</v>
      </c>
      <c r="G6" s="38"/>
    </row>
    <row r="7" spans="2:7" ht="15.75" thickBot="1" x14ac:dyDescent="0.3">
      <c r="B7" s="137">
        <v>2</v>
      </c>
      <c r="C7" s="139" t="s">
        <v>361</v>
      </c>
      <c r="D7" s="39" t="s">
        <v>78</v>
      </c>
      <c r="E7" s="39" t="s">
        <v>79</v>
      </c>
      <c r="F7" s="40">
        <v>0.5</v>
      </c>
      <c r="G7" s="41" t="s">
        <v>18</v>
      </c>
    </row>
    <row r="8" spans="2:7" ht="15.75" thickBot="1" x14ac:dyDescent="0.3">
      <c r="B8" s="138"/>
      <c r="C8" s="140"/>
      <c r="D8" s="42" t="s">
        <v>80</v>
      </c>
      <c r="E8" s="42" t="s">
        <v>79</v>
      </c>
      <c r="F8" s="43">
        <v>0.5</v>
      </c>
      <c r="G8" s="42" t="s">
        <v>18</v>
      </c>
    </row>
    <row r="9" spans="2:7" ht="15.75" thickBot="1" x14ac:dyDescent="0.3">
      <c r="B9" s="136" t="s">
        <v>77</v>
      </c>
      <c r="C9" s="136"/>
      <c r="D9" s="141"/>
      <c r="E9" s="141"/>
      <c r="F9" s="37">
        <v>1</v>
      </c>
      <c r="G9" s="38"/>
    </row>
    <row r="10" spans="2:7" ht="15.75" thickBot="1" x14ac:dyDescent="0.3">
      <c r="B10" s="142">
        <v>3</v>
      </c>
      <c r="C10" s="145" t="s">
        <v>362</v>
      </c>
      <c r="D10" s="44" t="s">
        <v>81</v>
      </c>
      <c r="E10" s="44" t="s">
        <v>79</v>
      </c>
      <c r="F10" s="45">
        <v>0.31</v>
      </c>
      <c r="G10" s="46" t="s">
        <v>18</v>
      </c>
    </row>
    <row r="11" spans="2:7" ht="15.75" thickBot="1" x14ac:dyDescent="0.3">
      <c r="B11" s="143"/>
      <c r="C11" s="146"/>
      <c r="D11" s="44" t="s">
        <v>82</v>
      </c>
      <c r="E11" s="44" t="s">
        <v>79</v>
      </c>
      <c r="F11" s="45">
        <v>0.17</v>
      </c>
      <c r="G11" s="46" t="s">
        <v>18</v>
      </c>
    </row>
    <row r="12" spans="2:7" ht="15.75" thickBot="1" x14ac:dyDescent="0.3">
      <c r="B12" s="143"/>
      <c r="C12" s="146"/>
      <c r="D12" s="44" t="s">
        <v>97</v>
      </c>
      <c r="E12" s="44" t="s">
        <v>79</v>
      </c>
      <c r="F12" s="45">
        <v>0.12</v>
      </c>
      <c r="G12" s="46" t="s">
        <v>18</v>
      </c>
    </row>
    <row r="13" spans="2:7" ht="15.75" thickBot="1" x14ac:dyDescent="0.3">
      <c r="B13" s="144"/>
      <c r="C13" s="147"/>
      <c r="D13" s="111" t="s">
        <v>83</v>
      </c>
      <c r="E13" s="111" t="s">
        <v>84</v>
      </c>
      <c r="F13" s="34">
        <v>0.4</v>
      </c>
      <c r="G13" s="35" t="s">
        <v>18</v>
      </c>
    </row>
    <row r="14" spans="2:7" ht="15.75" thickBot="1" x14ac:dyDescent="0.3">
      <c r="B14" s="136" t="s">
        <v>77</v>
      </c>
      <c r="C14" s="136"/>
      <c r="D14" s="131"/>
      <c r="E14" s="131"/>
      <c r="F14" s="37">
        <v>1</v>
      </c>
      <c r="G14" s="38"/>
    </row>
    <row r="15" spans="2:7" ht="15.75" thickBot="1" x14ac:dyDescent="0.3">
      <c r="B15" s="137">
        <v>4</v>
      </c>
      <c r="C15" s="139" t="s">
        <v>363</v>
      </c>
      <c r="D15" s="47" t="s">
        <v>85</v>
      </c>
      <c r="E15" s="47" t="s">
        <v>79</v>
      </c>
      <c r="F15" s="48">
        <v>0.34</v>
      </c>
      <c r="G15" s="47" t="s">
        <v>18</v>
      </c>
    </row>
    <row r="16" spans="2:7" ht="15.75" thickBot="1" x14ac:dyDescent="0.3">
      <c r="B16" s="154"/>
      <c r="C16" s="155"/>
      <c r="D16" s="47" t="s">
        <v>86</v>
      </c>
      <c r="E16" s="47" t="s">
        <v>79</v>
      </c>
      <c r="F16" s="48">
        <v>0.33</v>
      </c>
      <c r="G16" s="47" t="s">
        <v>18</v>
      </c>
    </row>
    <row r="17" spans="2:9" ht="15.75" thickBot="1" x14ac:dyDescent="0.3">
      <c r="B17" s="138"/>
      <c r="C17" s="140"/>
      <c r="D17" s="42" t="s">
        <v>87</v>
      </c>
      <c r="E17" s="42" t="s">
        <v>79</v>
      </c>
      <c r="F17" s="43">
        <v>0.33</v>
      </c>
      <c r="G17" s="42" t="s">
        <v>18</v>
      </c>
    </row>
    <row r="18" spans="2:9" ht="15.75" thickBot="1" x14ac:dyDescent="0.3">
      <c r="B18" s="136" t="s">
        <v>77</v>
      </c>
      <c r="C18" s="136"/>
      <c r="D18" s="131"/>
      <c r="E18" s="131"/>
      <c r="F18" s="37">
        <v>1</v>
      </c>
      <c r="G18" s="38"/>
    </row>
    <row r="19" spans="2:9" ht="15.75" thickBot="1" x14ac:dyDescent="0.3">
      <c r="B19" s="129">
        <v>5</v>
      </c>
      <c r="C19" s="130" t="s">
        <v>12</v>
      </c>
      <c r="D19" s="135" t="s">
        <v>75</v>
      </c>
      <c r="E19" s="135"/>
      <c r="F19" s="34">
        <v>1</v>
      </c>
      <c r="G19" s="35" t="s">
        <v>76</v>
      </c>
    </row>
    <row r="20" spans="2:9" ht="15.75" thickBot="1" x14ac:dyDescent="0.3">
      <c r="B20" s="136" t="s">
        <v>77</v>
      </c>
      <c r="C20" s="136"/>
      <c r="D20" s="131"/>
      <c r="E20" s="131"/>
      <c r="F20" s="37">
        <v>1</v>
      </c>
      <c r="G20" s="38"/>
    </row>
    <row r="21" spans="2:9" ht="15.75" thickBot="1" x14ac:dyDescent="0.3">
      <c r="B21" s="137">
        <v>6</v>
      </c>
      <c r="C21" s="139" t="s">
        <v>364</v>
      </c>
      <c r="D21" s="114" t="s">
        <v>341</v>
      </c>
      <c r="E21" s="114" t="s">
        <v>79</v>
      </c>
      <c r="F21" s="125">
        <v>0.5</v>
      </c>
      <c r="G21" s="114" t="s">
        <v>18</v>
      </c>
    </row>
    <row r="22" spans="2:9" ht="15.75" thickBot="1" x14ac:dyDescent="0.3">
      <c r="B22" s="138"/>
      <c r="C22" s="140"/>
      <c r="D22" s="42" t="s">
        <v>342</v>
      </c>
      <c r="E22" s="42" t="s">
        <v>79</v>
      </c>
      <c r="F22" s="112">
        <v>0.5</v>
      </c>
      <c r="G22" s="42" t="s">
        <v>18</v>
      </c>
    </row>
    <row r="23" spans="2:9" ht="15.75" thickBot="1" x14ac:dyDescent="0.3">
      <c r="B23" s="136" t="s">
        <v>77</v>
      </c>
      <c r="C23" s="136"/>
      <c r="D23" s="131"/>
      <c r="E23" s="131"/>
      <c r="F23" s="37">
        <v>1</v>
      </c>
      <c r="G23" s="38"/>
    </row>
    <row r="24" spans="2:9" ht="15.75" thickBot="1" x14ac:dyDescent="0.3">
      <c r="B24" s="142">
        <v>7</v>
      </c>
      <c r="C24" s="145" t="s">
        <v>365</v>
      </c>
      <c r="D24" s="111" t="s">
        <v>90</v>
      </c>
      <c r="E24" s="111" t="s">
        <v>79</v>
      </c>
      <c r="F24" s="34">
        <v>0.4</v>
      </c>
      <c r="G24" s="35" t="s">
        <v>18</v>
      </c>
    </row>
    <row r="25" spans="2:9" ht="15.75" thickBot="1" x14ac:dyDescent="0.3">
      <c r="B25" s="143"/>
      <c r="C25" s="146"/>
      <c r="D25" s="49" t="s">
        <v>91</v>
      </c>
      <c r="E25" s="49" t="s">
        <v>79</v>
      </c>
      <c r="F25" s="50">
        <v>0.5</v>
      </c>
      <c r="G25" s="51" t="s">
        <v>18</v>
      </c>
    </row>
    <row r="26" spans="2:9" ht="15.75" thickBot="1" x14ac:dyDescent="0.3">
      <c r="B26" s="144"/>
      <c r="C26" s="147"/>
      <c r="D26" s="111" t="s">
        <v>92</v>
      </c>
      <c r="E26" s="111" t="s">
        <v>79</v>
      </c>
      <c r="F26" s="34">
        <v>0.1</v>
      </c>
      <c r="G26" s="35" t="s">
        <v>18</v>
      </c>
    </row>
    <row r="27" spans="2:9" ht="15.75" thickBot="1" x14ac:dyDescent="0.3">
      <c r="B27" s="136" t="s">
        <v>77</v>
      </c>
      <c r="C27" s="136"/>
      <c r="D27" s="131"/>
      <c r="E27" s="131"/>
      <c r="F27" s="37">
        <v>1</v>
      </c>
      <c r="G27" s="38"/>
    </row>
    <row r="28" spans="2:9" ht="15.75" thickBot="1" x14ac:dyDescent="0.3">
      <c r="B28" s="127">
        <v>8</v>
      </c>
      <c r="C28" s="128" t="s">
        <v>366</v>
      </c>
      <c r="D28" s="42" t="s">
        <v>345</v>
      </c>
      <c r="E28" s="42" t="s">
        <v>344</v>
      </c>
      <c r="F28" s="112">
        <v>1</v>
      </c>
      <c r="G28" s="42" t="s">
        <v>18</v>
      </c>
      <c r="I28" s="42" t="s">
        <v>343</v>
      </c>
    </row>
    <row r="29" spans="2:9" ht="15.75" thickBot="1" x14ac:dyDescent="0.3">
      <c r="B29" s="136" t="s">
        <v>77</v>
      </c>
      <c r="C29" s="136"/>
      <c r="D29" s="131"/>
      <c r="E29" s="131"/>
      <c r="F29" s="37">
        <v>1</v>
      </c>
      <c r="G29" s="38"/>
    </row>
    <row r="30" spans="2:9" ht="15.75" thickBot="1" x14ac:dyDescent="0.3">
      <c r="B30" s="142">
        <v>9</v>
      </c>
      <c r="C30" s="145" t="s">
        <v>367</v>
      </c>
      <c r="D30" s="116" t="s">
        <v>346</v>
      </c>
      <c r="E30" s="116" t="s">
        <v>79</v>
      </c>
      <c r="F30" s="123">
        <v>0.5</v>
      </c>
      <c r="G30" s="117" t="s">
        <v>18</v>
      </c>
    </row>
    <row r="31" spans="2:9" ht="15.75" thickBot="1" x14ac:dyDescent="0.3">
      <c r="B31" s="144"/>
      <c r="C31" s="147"/>
      <c r="D31" s="111" t="s">
        <v>347</v>
      </c>
      <c r="E31" s="111" t="s">
        <v>79</v>
      </c>
      <c r="F31" s="122">
        <v>0.5</v>
      </c>
      <c r="G31" s="35" t="s">
        <v>18</v>
      </c>
    </row>
    <row r="32" spans="2:9" ht="15.75" thickBot="1" x14ac:dyDescent="0.3">
      <c r="B32" s="136" t="s">
        <v>77</v>
      </c>
      <c r="C32" s="136"/>
      <c r="D32" s="131"/>
      <c r="E32" s="131"/>
      <c r="F32" s="37">
        <v>1</v>
      </c>
      <c r="G32" s="38"/>
    </row>
    <row r="33" spans="2:7" ht="15.75" thickBot="1" x14ac:dyDescent="0.3">
      <c r="B33" s="127">
        <v>10</v>
      </c>
      <c r="C33" s="128" t="s">
        <v>368</v>
      </c>
      <c r="D33" s="42" t="s">
        <v>348</v>
      </c>
      <c r="E33" s="115" t="s">
        <v>79</v>
      </c>
      <c r="F33" s="112">
        <v>1</v>
      </c>
      <c r="G33" s="42" t="s">
        <v>18</v>
      </c>
    </row>
    <row r="34" spans="2:7" ht="15.75" thickBot="1" x14ac:dyDescent="0.3">
      <c r="B34" s="136" t="s">
        <v>77</v>
      </c>
      <c r="C34" s="136"/>
      <c r="D34" s="131"/>
      <c r="E34" s="131"/>
      <c r="F34" s="37">
        <v>1</v>
      </c>
      <c r="G34" s="38"/>
    </row>
    <row r="35" spans="2:7" ht="15.75" thickBot="1" x14ac:dyDescent="0.3">
      <c r="B35" s="142">
        <v>11</v>
      </c>
      <c r="C35" s="145" t="s">
        <v>369</v>
      </c>
      <c r="D35" s="116" t="s">
        <v>93</v>
      </c>
      <c r="E35" s="118" t="s">
        <v>79</v>
      </c>
      <c r="F35" s="119">
        <v>0.5</v>
      </c>
      <c r="G35" s="120" t="s">
        <v>18</v>
      </c>
    </row>
    <row r="36" spans="2:7" ht="15.75" thickBot="1" x14ac:dyDescent="0.3">
      <c r="B36" s="144"/>
      <c r="C36" s="147"/>
      <c r="D36" s="111" t="s">
        <v>94</v>
      </c>
      <c r="E36" s="111" t="s">
        <v>79</v>
      </c>
      <c r="F36" s="34">
        <v>0.5</v>
      </c>
      <c r="G36" s="35" t="s">
        <v>18</v>
      </c>
    </row>
    <row r="37" spans="2:7" ht="15.75" thickBot="1" x14ac:dyDescent="0.3">
      <c r="B37" s="136" t="s">
        <v>77</v>
      </c>
      <c r="C37" s="136"/>
      <c r="D37" s="131"/>
      <c r="E37" s="131"/>
      <c r="F37" s="37">
        <v>1</v>
      </c>
      <c r="G37" s="38"/>
    </row>
    <row r="38" spans="2:7" ht="15.75" thickBot="1" x14ac:dyDescent="0.3">
      <c r="B38" s="127">
        <v>12</v>
      </c>
      <c r="C38" s="128" t="s">
        <v>95</v>
      </c>
      <c r="D38" s="42" t="s">
        <v>349</v>
      </c>
      <c r="E38" s="42" t="s">
        <v>79</v>
      </c>
      <c r="F38" s="112">
        <v>1</v>
      </c>
      <c r="G38" s="42" t="s">
        <v>18</v>
      </c>
    </row>
    <row r="39" spans="2:7" ht="15.75" thickBot="1" x14ac:dyDescent="0.3">
      <c r="B39" s="136" t="s">
        <v>77</v>
      </c>
      <c r="C39" s="136"/>
      <c r="D39" s="131"/>
      <c r="E39" s="131"/>
      <c r="F39" s="37">
        <v>1</v>
      </c>
      <c r="G39" s="38"/>
    </row>
  </sheetData>
  <mergeCells count="34">
    <mergeCell ref="B34:C34"/>
    <mergeCell ref="B35:B36"/>
    <mergeCell ref="C35:C36"/>
    <mergeCell ref="B37:C37"/>
    <mergeCell ref="B39:C39"/>
    <mergeCell ref="B32:C32"/>
    <mergeCell ref="B14:C14"/>
    <mergeCell ref="B15:B17"/>
    <mergeCell ref="C15:C17"/>
    <mergeCell ref="B18:C18"/>
    <mergeCell ref="B23:C23"/>
    <mergeCell ref="B24:B26"/>
    <mergeCell ref="C24:C26"/>
    <mergeCell ref="B27:C27"/>
    <mergeCell ref="B29:C29"/>
    <mergeCell ref="C21:C22"/>
    <mergeCell ref="B21:B22"/>
    <mergeCell ref="B30:B31"/>
    <mergeCell ref="C30:C31"/>
    <mergeCell ref="G3:G4"/>
    <mergeCell ref="D19:E19"/>
    <mergeCell ref="B20:C20"/>
    <mergeCell ref="B6:C6"/>
    <mergeCell ref="B7:B8"/>
    <mergeCell ref="C7:C8"/>
    <mergeCell ref="B9:C9"/>
    <mergeCell ref="D9:E9"/>
    <mergeCell ref="B10:B13"/>
    <mergeCell ref="C10:C13"/>
    <mergeCell ref="D5:E5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9C615-E32E-4B0E-8F0F-A5FAD5F0156A}">
  <sheetPr>
    <tabColor rgb="FFFFC000"/>
  </sheetPr>
  <dimension ref="B1:R14"/>
  <sheetViews>
    <sheetView showGridLines="0" zoomScale="80" zoomScaleNormal="80" workbookViewId="0">
      <selection activeCell="B1" sqref="B1"/>
    </sheetView>
  </sheetViews>
  <sheetFormatPr baseColWidth="10" defaultColWidth="9.140625" defaultRowHeight="15" x14ac:dyDescent="0.25"/>
  <cols>
    <col min="1" max="1" width="2.85546875" style="28" customWidth="1"/>
    <col min="2" max="2" width="5" style="28" bestFit="1" customWidth="1"/>
    <col min="3" max="3" width="17" style="28" bestFit="1" customWidth="1"/>
    <col min="4" max="4" width="20.7109375" style="28" bestFit="1" customWidth="1"/>
    <col min="5" max="5" width="19.7109375" style="28" bestFit="1" customWidth="1"/>
    <col min="6" max="6" width="1.28515625" style="28" customWidth="1"/>
    <col min="7" max="7" width="10.42578125" style="28" bestFit="1" customWidth="1"/>
    <col min="8" max="8" width="9.42578125" style="28" bestFit="1" customWidth="1"/>
    <col min="9" max="9" width="1.140625" style="28" customWidth="1"/>
    <col min="10" max="10" width="27.42578125" style="28" bestFit="1" customWidth="1"/>
    <col min="11" max="11" width="1" style="28" customWidth="1"/>
    <col min="12" max="12" width="18.85546875" style="28" bestFit="1" customWidth="1"/>
    <col min="13" max="13" width="9.140625" style="28"/>
    <col min="14" max="14" width="17" style="28" bestFit="1" customWidth="1"/>
    <col min="15" max="15" width="10.42578125" style="28" bestFit="1" customWidth="1"/>
    <col min="16" max="16" width="9.42578125" style="28" bestFit="1" customWidth="1"/>
    <col min="17" max="17" width="27.42578125" style="28" bestFit="1" customWidth="1"/>
    <col min="18" max="18" width="18.85546875" style="28" bestFit="1" customWidth="1"/>
    <col min="19" max="16384" width="9.140625" style="28"/>
  </cols>
  <sheetData>
    <row r="1" spans="2:18" x14ac:dyDescent="0.25">
      <c r="B1" s="52" t="s">
        <v>318</v>
      </c>
    </row>
    <row r="2" spans="2:18" x14ac:dyDescent="0.25">
      <c r="N2" s="9" t="s">
        <v>13</v>
      </c>
    </row>
    <row r="3" spans="2:18" ht="15.75" customHeight="1" thickBot="1" x14ac:dyDescent="0.3">
      <c r="B3" s="211" t="s">
        <v>0</v>
      </c>
      <c r="C3" s="211" t="s">
        <v>1</v>
      </c>
      <c r="D3" s="211" t="s">
        <v>293</v>
      </c>
      <c r="E3" s="211" t="s">
        <v>294</v>
      </c>
      <c r="F3" s="88"/>
      <c r="G3" s="212" t="s">
        <v>295</v>
      </c>
      <c r="H3" s="212"/>
      <c r="I3" s="89"/>
      <c r="J3" s="211" t="s">
        <v>296</v>
      </c>
      <c r="K3" s="88"/>
      <c r="L3" s="211" t="s">
        <v>297</v>
      </c>
    </row>
    <row r="4" spans="2:18" ht="27.75" thickBot="1" x14ac:dyDescent="0.3">
      <c r="B4" s="212"/>
      <c r="C4" s="212"/>
      <c r="D4" s="212"/>
      <c r="E4" s="212"/>
      <c r="F4" s="88"/>
      <c r="G4" s="90" t="s">
        <v>21</v>
      </c>
      <c r="H4" s="90" t="s">
        <v>298</v>
      </c>
      <c r="I4" s="89"/>
      <c r="J4" s="212"/>
      <c r="K4" s="88"/>
      <c r="L4" s="212"/>
      <c r="N4" s="97" t="s">
        <v>1</v>
      </c>
      <c r="O4" s="90" t="s">
        <v>295</v>
      </c>
      <c r="P4" s="90"/>
      <c r="Q4" s="97" t="s">
        <v>304</v>
      </c>
      <c r="R4" s="97" t="s">
        <v>297</v>
      </c>
    </row>
    <row r="5" spans="2:18" x14ac:dyDescent="0.25">
      <c r="B5" s="2">
        <v>1</v>
      </c>
      <c r="C5" s="2" t="s">
        <v>9</v>
      </c>
      <c r="D5" s="2"/>
      <c r="E5" s="91" t="s">
        <v>303</v>
      </c>
      <c r="F5" s="92"/>
      <c r="G5" s="3">
        <v>104290</v>
      </c>
      <c r="H5" s="93" t="s">
        <v>316</v>
      </c>
      <c r="I5" s="92"/>
      <c r="J5" s="3">
        <v>156407961</v>
      </c>
      <c r="K5" s="92"/>
      <c r="L5" s="93" t="s">
        <v>317</v>
      </c>
      <c r="N5" s="97"/>
      <c r="O5" s="97" t="s">
        <v>21</v>
      </c>
      <c r="P5" s="97" t="s">
        <v>298</v>
      </c>
      <c r="Q5" s="97"/>
      <c r="R5" s="97"/>
    </row>
    <row r="6" spans="2:18" x14ac:dyDescent="0.25">
      <c r="B6" s="5">
        <v>1</v>
      </c>
      <c r="C6" s="5" t="s">
        <v>9</v>
      </c>
      <c r="D6" s="94"/>
      <c r="E6" s="95" t="s">
        <v>306</v>
      </c>
      <c r="F6" s="92"/>
      <c r="G6" s="7">
        <v>853137</v>
      </c>
      <c r="H6" s="96" t="s">
        <v>316</v>
      </c>
      <c r="I6" s="92"/>
      <c r="J6" s="7">
        <v>1281835366</v>
      </c>
      <c r="K6" s="92"/>
      <c r="L6" s="96" t="s">
        <v>317</v>
      </c>
      <c r="N6" s="10" t="s">
        <v>9</v>
      </c>
      <c r="O6" s="98">
        <v>2054669</v>
      </c>
      <c r="P6" s="99" t="s">
        <v>300</v>
      </c>
      <c r="Q6" s="98">
        <v>3076.5208929999999</v>
      </c>
      <c r="R6" s="99" t="s">
        <v>317</v>
      </c>
    </row>
    <row r="7" spans="2:18" ht="15.75" customHeight="1" x14ac:dyDescent="0.25">
      <c r="B7" s="2">
        <v>1</v>
      </c>
      <c r="C7" s="2" t="s">
        <v>9</v>
      </c>
      <c r="D7" s="2"/>
      <c r="E7" s="3" t="s">
        <v>305</v>
      </c>
      <c r="F7" s="92"/>
      <c r="G7" s="3">
        <v>1097171</v>
      </c>
      <c r="H7" s="93" t="s">
        <v>316</v>
      </c>
      <c r="I7" s="92"/>
      <c r="J7" s="3">
        <v>1638142096</v>
      </c>
      <c r="K7" s="92"/>
      <c r="L7" s="93" t="s">
        <v>317</v>
      </c>
      <c r="N7" s="12" t="s">
        <v>12</v>
      </c>
      <c r="O7" s="101">
        <v>154687.45000000001</v>
      </c>
      <c r="P7" s="102" t="s">
        <v>308</v>
      </c>
      <c r="Q7" s="101">
        <v>0.48684899999999998</v>
      </c>
      <c r="R7" s="102" t="s">
        <v>317</v>
      </c>
    </row>
    <row r="8" spans="2:18" ht="15.75" thickBot="1" x14ac:dyDescent="0.3">
      <c r="B8" s="5">
        <v>1</v>
      </c>
      <c r="C8" s="5" t="s">
        <v>9</v>
      </c>
      <c r="D8" s="94"/>
      <c r="E8" s="108" t="s">
        <v>302</v>
      </c>
      <c r="F8" s="92"/>
      <c r="G8" s="109">
        <v>71</v>
      </c>
      <c r="H8" s="110" t="s">
        <v>316</v>
      </c>
      <c r="I8" s="92"/>
      <c r="J8" s="109">
        <v>135470</v>
      </c>
      <c r="K8" s="92"/>
      <c r="L8" s="110" t="s">
        <v>317</v>
      </c>
      <c r="N8" s="14" t="s">
        <v>21</v>
      </c>
      <c r="O8" s="104"/>
      <c r="P8" s="14"/>
      <c r="Q8" s="104">
        <f>SUM(Q6:Q7)</f>
        <v>3077.0077419999998</v>
      </c>
      <c r="R8" s="14"/>
    </row>
    <row r="9" spans="2:18" x14ac:dyDescent="0.25">
      <c r="B9" s="2">
        <v>5</v>
      </c>
      <c r="C9" s="2" t="s">
        <v>12</v>
      </c>
      <c r="D9" s="93" t="s">
        <v>307</v>
      </c>
      <c r="E9" s="100">
        <v>1396</v>
      </c>
      <c r="F9" s="92"/>
      <c r="G9" s="3">
        <v>141913</v>
      </c>
      <c r="H9" s="93" t="s">
        <v>308</v>
      </c>
      <c r="I9" s="92"/>
      <c r="J9" s="3">
        <v>449864</v>
      </c>
      <c r="K9" s="92"/>
      <c r="L9" s="93" t="s">
        <v>301</v>
      </c>
    </row>
    <row r="10" spans="2:18" x14ac:dyDescent="0.25">
      <c r="B10" s="17">
        <v>5</v>
      </c>
      <c r="C10" s="5" t="s">
        <v>12</v>
      </c>
      <c r="D10" s="96" t="s">
        <v>310</v>
      </c>
      <c r="E10" s="103">
        <v>1396</v>
      </c>
      <c r="F10" s="92"/>
      <c r="G10" s="7">
        <v>4796.4399999999996</v>
      </c>
      <c r="H10" s="96" t="s">
        <v>308</v>
      </c>
      <c r="I10" s="92"/>
      <c r="J10" s="7">
        <v>27331</v>
      </c>
      <c r="K10" s="92"/>
      <c r="L10" s="96" t="s">
        <v>301</v>
      </c>
    </row>
    <row r="11" spans="2:18" x14ac:dyDescent="0.25">
      <c r="B11" s="2">
        <v>5</v>
      </c>
      <c r="C11" s="2" t="s">
        <v>12</v>
      </c>
      <c r="D11" s="93" t="s">
        <v>311</v>
      </c>
      <c r="E11" s="100">
        <v>1396</v>
      </c>
      <c r="F11" s="92"/>
      <c r="G11" s="3">
        <v>311.45</v>
      </c>
      <c r="H11" s="93" t="s">
        <v>308</v>
      </c>
      <c r="I11" s="92"/>
      <c r="J11" s="3">
        <v>3923</v>
      </c>
      <c r="K11" s="92"/>
      <c r="L11" s="93" t="s">
        <v>301</v>
      </c>
    </row>
    <row r="12" spans="2:18" x14ac:dyDescent="0.25">
      <c r="B12" s="17">
        <v>5</v>
      </c>
      <c r="C12" s="5" t="s">
        <v>12</v>
      </c>
      <c r="D12" s="96" t="s">
        <v>312</v>
      </c>
      <c r="E12" s="103">
        <v>1396</v>
      </c>
      <c r="F12" s="92"/>
      <c r="G12" s="7">
        <v>1078.56</v>
      </c>
      <c r="H12" s="96" t="s">
        <v>308</v>
      </c>
      <c r="I12" s="92"/>
      <c r="J12" s="7">
        <v>3095</v>
      </c>
      <c r="K12" s="92"/>
      <c r="L12" s="96" t="s">
        <v>301</v>
      </c>
    </row>
    <row r="13" spans="2:18" ht="15.75" thickBot="1" x14ac:dyDescent="0.3">
      <c r="B13" s="2">
        <v>5</v>
      </c>
      <c r="C13" s="2" t="s">
        <v>12</v>
      </c>
      <c r="D13" s="93" t="s">
        <v>314</v>
      </c>
      <c r="E13" s="100">
        <v>1396</v>
      </c>
      <c r="F13" s="92"/>
      <c r="G13" s="3">
        <v>6588</v>
      </c>
      <c r="H13" s="93" t="s">
        <v>308</v>
      </c>
      <c r="I13" s="92"/>
      <c r="J13" s="3">
        <v>2636</v>
      </c>
      <c r="K13" s="92"/>
      <c r="L13" s="93" t="s">
        <v>301</v>
      </c>
    </row>
    <row r="14" spans="2:18" ht="15.75" thickBot="1" x14ac:dyDescent="0.3">
      <c r="D14" s="214" t="s">
        <v>21</v>
      </c>
      <c r="E14" s="214"/>
      <c r="F14" s="89"/>
      <c r="G14" s="105">
        <f>SUM(G5:G13)</f>
        <v>2209356.4500000002</v>
      </c>
      <c r="H14" s="105"/>
      <c r="I14" s="89"/>
      <c r="J14" s="105">
        <f>SUM(J5:J13)</f>
        <v>3077007742</v>
      </c>
      <c r="K14" s="89"/>
      <c r="L14" s="106"/>
    </row>
  </sheetData>
  <mergeCells count="8">
    <mergeCell ref="L3:L4"/>
    <mergeCell ref="D14:E14"/>
    <mergeCell ref="B3:B4"/>
    <mergeCell ref="C3:C4"/>
    <mergeCell ref="D3:D4"/>
    <mergeCell ref="E3:E4"/>
    <mergeCell ref="G3:H3"/>
    <mergeCell ref="J3:J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9638D7-22B0-4451-A14E-81806A582610}">
          <x14:formula1>
            <xm:f>'C:\HB JOB\07-ITIE Afghanistan\03- Reconciliation phase\05- Database\02- May\300519\[01- Reconciliation database - AEITI FY 1395 update 300519.xlsx]Companies'!#REF!</xm:f>
          </x14:formula1>
          <xm:sqref>N6:N7 C5:C13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A0B0A-50D9-401E-BB62-09445343E49D}">
  <sheetPr>
    <tabColor rgb="FFFFC000"/>
  </sheetPr>
  <dimension ref="B1:G53"/>
  <sheetViews>
    <sheetView showGridLines="0" zoomScale="80" zoomScaleNormal="80" workbookViewId="0">
      <selection activeCell="B1" sqref="B1"/>
    </sheetView>
  </sheetViews>
  <sheetFormatPr baseColWidth="10" defaultColWidth="9.140625" defaultRowHeight="15" x14ac:dyDescent="0.25"/>
  <cols>
    <col min="1" max="1" width="2.85546875" style="28" customWidth="1"/>
    <col min="2" max="2" width="5" style="28" bestFit="1" customWidth="1"/>
    <col min="3" max="3" width="25.140625" style="28" bestFit="1" customWidth="1"/>
    <col min="4" max="4" width="32.5703125" style="28" bestFit="1" customWidth="1"/>
    <col min="5" max="5" width="9.42578125" style="28" bestFit="1" customWidth="1"/>
    <col min="6" max="6" width="8.42578125" style="124" bestFit="1" customWidth="1"/>
    <col min="7" max="7" width="11.85546875" style="28" bestFit="1" customWidth="1"/>
    <col min="8" max="16384" width="9.140625" style="28"/>
  </cols>
  <sheetData>
    <row r="1" spans="2:7" x14ac:dyDescent="0.25">
      <c r="B1" s="29" t="s">
        <v>111</v>
      </c>
    </row>
    <row r="3" spans="2:7" ht="60.75" customHeight="1" x14ac:dyDescent="0.25">
      <c r="B3" s="30" t="s">
        <v>68</v>
      </c>
      <c r="C3" s="150" t="s">
        <v>70</v>
      </c>
      <c r="D3" s="150" t="s">
        <v>71</v>
      </c>
      <c r="E3" s="150" t="s">
        <v>72</v>
      </c>
      <c r="F3" s="152" t="s">
        <v>73</v>
      </c>
      <c r="G3" s="133" t="s">
        <v>74</v>
      </c>
    </row>
    <row r="4" spans="2:7" ht="15.75" thickBot="1" x14ac:dyDescent="0.3">
      <c r="B4" s="31" t="s">
        <v>69</v>
      </c>
      <c r="C4" s="151"/>
      <c r="D4" s="151"/>
      <c r="E4" s="151"/>
      <c r="F4" s="153"/>
      <c r="G4" s="134"/>
    </row>
    <row r="5" spans="2:7" ht="15.75" thickBot="1" x14ac:dyDescent="0.3">
      <c r="B5" s="32">
        <v>1</v>
      </c>
      <c r="C5" s="33" t="s">
        <v>9</v>
      </c>
      <c r="D5" s="135" t="s">
        <v>75</v>
      </c>
      <c r="E5" s="135"/>
      <c r="F5" s="34">
        <v>1</v>
      </c>
      <c r="G5" s="35" t="s">
        <v>76</v>
      </c>
    </row>
    <row r="6" spans="2:7" ht="15.75" thickBot="1" x14ac:dyDescent="0.3">
      <c r="B6" s="136" t="s">
        <v>77</v>
      </c>
      <c r="C6" s="136"/>
      <c r="D6" s="36"/>
      <c r="E6" s="36"/>
      <c r="F6" s="37">
        <v>1</v>
      </c>
      <c r="G6" s="38"/>
    </row>
    <row r="7" spans="2:7" ht="15.75" thickBot="1" x14ac:dyDescent="0.3">
      <c r="B7" s="137">
        <v>2</v>
      </c>
      <c r="C7" s="139" t="s">
        <v>361</v>
      </c>
      <c r="D7" s="39" t="s">
        <v>78</v>
      </c>
      <c r="E7" s="39" t="s">
        <v>79</v>
      </c>
      <c r="F7" s="40">
        <v>0.5</v>
      </c>
      <c r="G7" s="41" t="s">
        <v>18</v>
      </c>
    </row>
    <row r="8" spans="2:7" ht="15.75" thickBot="1" x14ac:dyDescent="0.3">
      <c r="B8" s="138"/>
      <c r="C8" s="140"/>
      <c r="D8" s="42" t="s">
        <v>80</v>
      </c>
      <c r="E8" s="42" t="s">
        <v>79</v>
      </c>
      <c r="F8" s="43">
        <v>0.5</v>
      </c>
      <c r="G8" s="42" t="s">
        <v>18</v>
      </c>
    </row>
    <row r="9" spans="2:7" ht="15.75" thickBot="1" x14ac:dyDescent="0.3">
      <c r="B9" s="136" t="s">
        <v>77</v>
      </c>
      <c r="C9" s="136"/>
      <c r="D9" s="141"/>
      <c r="E9" s="141"/>
      <c r="F9" s="37">
        <v>1</v>
      </c>
      <c r="G9" s="38"/>
    </row>
    <row r="10" spans="2:7" ht="15.75" thickBot="1" x14ac:dyDescent="0.3">
      <c r="B10" s="142">
        <v>3</v>
      </c>
      <c r="C10" s="158" t="s">
        <v>362</v>
      </c>
      <c r="D10" s="44" t="s">
        <v>96</v>
      </c>
      <c r="E10" s="44" t="s">
        <v>79</v>
      </c>
      <c r="F10" s="45">
        <v>0.31</v>
      </c>
      <c r="G10" s="46" t="s">
        <v>18</v>
      </c>
    </row>
    <row r="11" spans="2:7" ht="15.75" thickBot="1" x14ac:dyDescent="0.3">
      <c r="B11" s="143"/>
      <c r="C11" s="159"/>
      <c r="D11" s="44" t="s">
        <v>82</v>
      </c>
      <c r="E11" s="44" t="s">
        <v>79</v>
      </c>
      <c r="F11" s="45">
        <v>0.17</v>
      </c>
      <c r="G11" s="46" t="s">
        <v>18</v>
      </c>
    </row>
    <row r="12" spans="2:7" ht="15.75" thickBot="1" x14ac:dyDescent="0.3">
      <c r="B12" s="143"/>
      <c r="C12" s="159"/>
      <c r="D12" s="44" t="s">
        <v>97</v>
      </c>
      <c r="E12" s="44" t="s">
        <v>79</v>
      </c>
      <c r="F12" s="45">
        <v>0.12</v>
      </c>
      <c r="G12" s="46" t="s">
        <v>18</v>
      </c>
    </row>
    <row r="13" spans="2:7" ht="15.75" thickBot="1" x14ac:dyDescent="0.3">
      <c r="B13" s="144"/>
      <c r="C13" s="160"/>
      <c r="D13" s="54" t="s">
        <v>83</v>
      </c>
      <c r="E13" s="54" t="s">
        <v>84</v>
      </c>
      <c r="F13" s="34">
        <v>0.4</v>
      </c>
      <c r="G13" s="35" t="s">
        <v>18</v>
      </c>
    </row>
    <row r="14" spans="2:7" ht="15.75" thickBot="1" x14ac:dyDescent="0.3">
      <c r="B14" s="136" t="s">
        <v>77</v>
      </c>
      <c r="C14" s="136"/>
      <c r="D14" s="57"/>
      <c r="E14" s="57"/>
      <c r="F14" s="37">
        <v>1</v>
      </c>
      <c r="G14" s="38"/>
    </row>
    <row r="15" spans="2:7" ht="15.75" thickBot="1" x14ac:dyDescent="0.3">
      <c r="B15" s="137">
        <v>4</v>
      </c>
      <c r="C15" s="161" t="s">
        <v>363</v>
      </c>
      <c r="D15" s="47" t="s">
        <v>85</v>
      </c>
      <c r="E15" s="47" t="s">
        <v>79</v>
      </c>
      <c r="F15" s="48">
        <v>0.34</v>
      </c>
      <c r="G15" s="47" t="s">
        <v>18</v>
      </c>
    </row>
    <row r="16" spans="2:7" ht="15.75" thickBot="1" x14ac:dyDescent="0.3">
      <c r="B16" s="156"/>
      <c r="C16" s="162"/>
      <c r="D16" s="47" t="s">
        <v>86</v>
      </c>
      <c r="E16" s="47" t="s">
        <v>79</v>
      </c>
      <c r="F16" s="48">
        <v>0.33</v>
      </c>
      <c r="G16" s="47" t="s">
        <v>18</v>
      </c>
    </row>
    <row r="17" spans="2:7" ht="15.75" thickBot="1" x14ac:dyDescent="0.3">
      <c r="B17" s="138"/>
      <c r="C17" s="163"/>
      <c r="D17" s="42" t="s">
        <v>87</v>
      </c>
      <c r="E17" s="42" t="s">
        <v>79</v>
      </c>
      <c r="F17" s="43">
        <v>0.33</v>
      </c>
      <c r="G17" s="42" t="s">
        <v>18</v>
      </c>
    </row>
    <row r="18" spans="2:7" ht="15.75" thickBot="1" x14ac:dyDescent="0.3">
      <c r="B18" s="136" t="s">
        <v>77</v>
      </c>
      <c r="C18" s="136"/>
      <c r="D18" s="36"/>
      <c r="E18" s="36"/>
      <c r="F18" s="37">
        <v>1</v>
      </c>
      <c r="G18" s="38"/>
    </row>
    <row r="19" spans="2:7" ht="15.75" thickBot="1" x14ac:dyDescent="0.3">
      <c r="B19" s="32">
        <v>5</v>
      </c>
      <c r="C19" s="33" t="s">
        <v>12</v>
      </c>
      <c r="D19" s="135" t="s">
        <v>75</v>
      </c>
      <c r="E19" s="135"/>
      <c r="F19" s="34">
        <v>1</v>
      </c>
      <c r="G19" s="35" t="s">
        <v>76</v>
      </c>
    </row>
    <row r="20" spans="2:7" ht="15.75" thickBot="1" x14ac:dyDescent="0.3">
      <c r="B20" s="136" t="s">
        <v>77</v>
      </c>
      <c r="C20" s="136"/>
      <c r="D20" s="36"/>
      <c r="E20" s="36"/>
      <c r="F20" s="37">
        <v>1</v>
      </c>
      <c r="G20" s="38"/>
    </row>
    <row r="21" spans="2:7" ht="15.75" thickBot="1" x14ac:dyDescent="0.3">
      <c r="B21" s="137">
        <v>6</v>
      </c>
      <c r="C21" s="139" t="s">
        <v>364</v>
      </c>
      <c r="D21" s="114" t="s">
        <v>341</v>
      </c>
      <c r="E21" s="114" t="s">
        <v>79</v>
      </c>
      <c r="F21" s="125">
        <v>0.5</v>
      </c>
      <c r="G21" s="114" t="s">
        <v>18</v>
      </c>
    </row>
    <row r="22" spans="2:7" ht="15.75" thickBot="1" x14ac:dyDescent="0.3">
      <c r="B22" s="138"/>
      <c r="C22" s="140"/>
      <c r="D22" s="42" t="s">
        <v>342</v>
      </c>
      <c r="E22" s="42" t="s">
        <v>79</v>
      </c>
      <c r="F22" s="112">
        <v>0.5</v>
      </c>
      <c r="G22" s="42" t="s">
        <v>18</v>
      </c>
    </row>
    <row r="23" spans="2:7" ht="15.75" thickBot="1" x14ac:dyDescent="0.3">
      <c r="B23" s="136" t="s">
        <v>77</v>
      </c>
      <c r="C23" s="136"/>
      <c r="D23" s="36"/>
      <c r="E23" s="36"/>
      <c r="F23" s="37">
        <v>1</v>
      </c>
      <c r="G23" s="38"/>
    </row>
    <row r="24" spans="2:7" x14ac:dyDescent="0.25">
      <c r="B24" s="142">
        <v>7</v>
      </c>
      <c r="C24" s="158" t="s">
        <v>370</v>
      </c>
      <c r="D24" s="54" t="s">
        <v>98</v>
      </c>
      <c r="E24" s="54" t="s">
        <v>79</v>
      </c>
      <c r="F24" s="34">
        <v>0.8</v>
      </c>
      <c r="G24" s="35" t="s">
        <v>18</v>
      </c>
    </row>
    <row r="25" spans="2:7" ht="15.75" thickBot="1" x14ac:dyDescent="0.3">
      <c r="B25" s="144"/>
      <c r="C25" s="159"/>
      <c r="D25" s="54" t="s">
        <v>99</v>
      </c>
      <c r="E25" s="54" t="s">
        <v>79</v>
      </c>
      <c r="F25" s="34">
        <v>0.2</v>
      </c>
      <c r="G25" s="35" t="s">
        <v>18</v>
      </c>
    </row>
    <row r="26" spans="2:7" ht="15.75" thickBot="1" x14ac:dyDescent="0.3">
      <c r="B26" s="136" t="s">
        <v>327</v>
      </c>
      <c r="C26" s="136"/>
      <c r="D26" s="57"/>
      <c r="E26" s="57"/>
      <c r="F26" s="37">
        <f>SUM(F24:F25)</f>
        <v>1</v>
      </c>
      <c r="G26" s="38"/>
    </row>
    <row r="27" spans="2:7" ht="15.75" thickBot="1" x14ac:dyDescent="0.3">
      <c r="B27" s="55">
        <v>8</v>
      </c>
      <c r="C27" s="137" t="s">
        <v>371</v>
      </c>
      <c r="D27" s="114" t="s">
        <v>100</v>
      </c>
      <c r="E27" s="114" t="s">
        <v>79</v>
      </c>
      <c r="F27" s="125">
        <v>0.99</v>
      </c>
      <c r="G27" s="114" t="s">
        <v>18</v>
      </c>
    </row>
    <row r="28" spans="2:7" ht="15.75" thickBot="1" x14ac:dyDescent="0.3">
      <c r="B28" s="113"/>
      <c r="C28" s="138"/>
      <c r="D28" s="42" t="s">
        <v>360</v>
      </c>
      <c r="E28" s="42" t="s">
        <v>79</v>
      </c>
      <c r="F28" s="112">
        <v>0.01</v>
      </c>
      <c r="G28" s="42" t="s">
        <v>18</v>
      </c>
    </row>
    <row r="29" spans="2:7" ht="15.75" thickBot="1" x14ac:dyDescent="0.3">
      <c r="B29" s="136" t="s">
        <v>327</v>
      </c>
      <c r="C29" s="136"/>
      <c r="D29" s="57"/>
      <c r="E29" s="57"/>
      <c r="F29" s="37">
        <v>1</v>
      </c>
      <c r="G29" s="38"/>
    </row>
    <row r="30" spans="2:7" ht="15.75" thickBot="1" x14ac:dyDescent="0.3">
      <c r="B30" s="142">
        <v>9</v>
      </c>
      <c r="C30" s="145" t="s">
        <v>372</v>
      </c>
      <c r="D30" s="116" t="s">
        <v>350</v>
      </c>
      <c r="E30" s="116" t="s">
        <v>351</v>
      </c>
      <c r="F30" s="123">
        <v>0.75</v>
      </c>
      <c r="G30" s="117" t="s">
        <v>18</v>
      </c>
    </row>
    <row r="31" spans="2:7" ht="15.75" thickBot="1" x14ac:dyDescent="0.3">
      <c r="B31" s="144"/>
      <c r="C31" s="147"/>
      <c r="D31" s="111" t="s">
        <v>352</v>
      </c>
      <c r="E31" s="111" t="s">
        <v>351</v>
      </c>
      <c r="F31" s="122">
        <v>0.25</v>
      </c>
      <c r="G31" s="35" t="s">
        <v>18</v>
      </c>
    </row>
    <row r="32" spans="2:7" ht="15.75" thickBot="1" x14ac:dyDescent="0.3">
      <c r="B32" s="136" t="s">
        <v>327</v>
      </c>
      <c r="C32" s="136"/>
      <c r="D32" s="57"/>
      <c r="E32" s="57"/>
      <c r="F32" s="37">
        <v>1</v>
      </c>
      <c r="G32" s="38"/>
    </row>
    <row r="33" spans="2:7" ht="15.75" thickBot="1" x14ac:dyDescent="0.3">
      <c r="B33" s="55">
        <v>10</v>
      </c>
      <c r="C33" s="56" t="s">
        <v>373</v>
      </c>
      <c r="D33" s="42" t="s">
        <v>101</v>
      </c>
      <c r="E33" s="42" t="s">
        <v>79</v>
      </c>
      <c r="F33" s="112">
        <v>1</v>
      </c>
      <c r="G33" s="42" t="s">
        <v>18</v>
      </c>
    </row>
    <row r="34" spans="2:7" ht="15.75" thickBot="1" x14ac:dyDescent="0.3">
      <c r="B34" s="136" t="s">
        <v>327</v>
      </c>
      <c r="C34" s="136"/>
      <c r="D34" s="57"/>
      <c r="E34" s="57"/>
      <c r="F34" s="37">
        <f>SUM(F33)</f>
        <v>1</v>
      </c>
      <c r="G34" s="38"/>
    </row>
    <row r="35" spans="2:7" ht="15.75" thickBot="1" x14ac:dyDescent="0.3">
      <c r="B35" s="142">
        <v>11</v>
      </c>
      <c r="C35" s="158" t="s">
        <v>374</v>
      </c>
      <c r="D35" s="44" t="s">
        <v>102</v>
      </c>
      <c r="E35" s="44" t="s">
        <v>79</v>
      </c>
      <c r="F35" s="45">
        <v>0.55000000000000004</v>
      </c>
      <c r="G35" s="46" t="s">
        <v>18</v>
      </c>
    </row>
    <row r="36" spans="2:7" ht="15.75" thickBot="1" x14ac:dyDescent="0.3">
      <c r="B36" s="143"/>
      <c r="C36" s="159"/>
      <c r="D36" s="44" t="s">
        <v>103</v>
      </c>
      <c r="E36" s="44" t="s">
        <v>79</v>
      </c>
      <c r="F36" s="45">
        <v>0.3</v>
      </c>
      <c r="G36" s="46" t="s">
        <v>18</v>
      </c>
    </row>
    <row r="37" spans="2:7" ht="15.75" thickBot="1" x14ac:dyDescent="0.3">
      <c r="B37" s="143"/>
      <c r="C37" s="159"/>
      <c r="D37" s="44" t="s">
        <v>104</v>
      </c>
      <c r="E37" s="44" t="s">
        <v>79</v>
      </c>
      <c r="F37" s="45">
        <v>0.1</v>
      </c>
      <c r="G37" s="46" t="s">
        <v>18</v>
      </c>
    </row>
    <row r="38" spans="2:7" ht="15.75" thickBot="1" x14ac:dyDescent="0.3">
      <c r="B38" s="144"/>
      <c r="C38" s="160"/>
      <c r="D38" s="54" t="s">
        <v>105</v>
      </c>
      <c r="E38" s="54" t="s">
        <v>79</v>
      </c>
      <c r="F38" s="34">
        <v>0.05</v>
      </c>
      <c r="G38" s="35" t="s">
        <v>18</v>
      </c>
    </row>
    <row r="39" spans="2:7" ht="15.75" thickBot="1" x14ac:dyDescent="0.3">
      <c r="B39" s="136" t="s">
        <v>327</v>
      </c>
      <c r="C39" s="136"/>
      <c r="D39" s="57"/>
      <c r="E39" s="57"/>
      <c r="F39" s="37">
        <f>SUM(F35:F38)</f>
        <v>1</v>
      </c>
      <c r="G39" s="38"/>
    </row>
    <row r="40" spans="2:7" ht="15.75" thickBot="1" x14ac:dyDescent="0.3">
      <c r="B40" s="137">
        <v>12</v>
      </c>
      <c r="C40" s="139" t="s">
        <v>375</v>
      </c>
      <c r="D40" s="47" t="s">
        <v>106</v>
      </c>
      <c r="E40" s="47" t="s">
        <v>79</v>
      </c>
      <c r="F40" s="48">
        <v>0.5</v>
      </c>
      <c r="G40" s="47" t="s">
        <v>18</v>
      </c>
    </row>
    <row r="41" spans="2:7" ht="15.75" thickBot="1" x14ac:dyDescent="0.3">
      <c r="B41" s="138"/>
      <c r="C41" s="140"/>
      <c r="D41" s="42" t="s">
        <v>107</v>
      </c>
      <c r="E41" s="42" t="s">
        <v>79</v>
      </c>
      <c r="F41" s="43">
        <v>0.5</v>
      </c>
      <c r="G41" s="42" t="s">
        <v>18</v>
      </c>
    </row>
    <row r="42" spans="2:7" ht="15.75" thickBot="1" x14ac:dyDescent="0.3">
      <c r="B42" s="136" t="s">
        <v>327</v>
      </c>
      <c r="C42" s="136"/>
      <c r="D42" s="57"/>
      <c r="E42" s="57"/>
      <c r="F42" s="37">
        <f>SUM(F40:F41)</f>
        <v>1</v>
      </c>
      <c r="G42" s="38"/>
    </row>
    <row r="43" spans="2:7" ht="15.75" thickBot="1" x14ac:dyDescent="0.3">
      <c r="B43" s="143">
        <v>13</v>
      </c>
      <c r="C43" s="146" t="s">
        <v>376</v>
      </c>
      <c r="D43" s="44" t="s">
        <v>108</v>
      </c>
      <c r="E43" s="44" t="s">
        <v>79</v>
      </c>
      <c r="F43" s="45">
        <v>0.95</v>
      </c>
      <c r="G43" s="46" t="s">
        <v>18</v>
      </c>
    </row>
    <row r="44" spans="2:7" ht="15.75" thickBot="1" x14ac:dyDescent="0.3">
      <c r="B44" s="144"/>
      <c r="C44" s="147"/>
      <c r="D44" s="54" t="s">
        <v>109</v>
      </c>
      <c r="E44" s="54" t="s">
        <v>79</v>
      </c>
      <c r="F44" s="34">
        <v>0.05</v>
      </c>
      <c r="G44" s="35" t="s">
        <v>18</v>
      </c>
    </row>
    <row r="45" spans="2:7" ht="15.75" thickBot="1" x14ac:dyDescent="0.3">
      <c r="B45" s="136" t="s">
        <v>77</v>
      </c>
      <c r="C45" s="136"/>
      <c r="D45" s="57"/>
      <c r="E45" s="57"/>
      <c r="F45" s="37">
        <f>SUM(F43:F44)</f>
        <v>1</v>
      </c>
      <c r="G45" s="38"/>
    </row>
    <row r="46" spans="2:7" x14ac:dyDescent="0.25">
      <c r="B46" s="137">
        <v>14</v>
      </c>
      <c r="C46" s="139" t="s">
        <v>377</v>
      </c>
      <c r="D46" s="42" t="s">
        <v>353</v>
      </c>
      <c r="E46" s="42" t="s">
        <v>79</v>
      </c>
      <c r="F46" s="112">
        <v>0.15</v>
      </c>
      <c r="G46" s="42"/>
    </row>
    <row r="47" spans="2:7" x14ac:dyDescent="0.25">
      <c r="B47" s="156"/>
      <c r="C47" s="157"/>
      <c r="D47" s="42" t="s">
        <v>354</v>
      </c>
      <c r="E47" s="42" t="s">
        <v>79</v>
      </c>
      <c r="F47" s="112">
        <v>0.15</v>
      </c>
      <c r="G47" s="42"/>
    </row>
    <row r="48" spans="2:7" x14ac:dyDescent="0.25">
      <c r="B48" s="156"/>
      <c r="C48" s="157"/>
      <c r="D48" s="42" t="s">
        <v>355</v>
      </c>
      <c r="E48" s="42" t="s">
        <v>79</v>
      </c>
      <c r="F48" s="112">
        <v>0.15</v>
      </c>
      <c r="G48" s="42"/>
    </row>
    <row r="49" spans="2:7" x14ac:dyDescent="0.25">
      <c r="B49" s="156"/>
      <c r="C49" s="157"/>
      <c r="D49" s="42" t="s">
        <v>356</v>
      </c>
      <c r="E49" s="42" t="s">
        <v>79</v>
      </c>
      <c r="F49" s="112">
        <v>0.15</v>
      </c>
      <c r="G49" s="42"/>
    </row>
    <row r="50" spans="2:7" x14ac:dyDescent="0.25">
      <c r="B50" s="156"/>
      <c r="C50" s="157"/>
      <c r="D50" s="42" t="s">
        <v>357</v>
      </c>
      <c r="E50" s="42" t="s">
        <v>79</v>
      </c>
      <c r="F50" s="112">
        <v>0.15</v>
      </c>
      <c r="G50" s="42"/>
    </row>
    <row r="51" spans="2:7" x14ac:dyDescent="0.25">
      <c r="B51" s="156"/>
      <c r="C51" s="157"/>
      <c r="D51" s="42" t="s">
        <v>358</v>
      </c>
      <c r="E51" s="42" t="s">
        <v>79</v>
      </c>
      <c r="F51" s="112">
        <v>0.15</v>
      </c>
      <c r="G51" s="42"/>
    </row>
    <row r="52" spans="2:7" ht="15.75" thickBot="1" x14ac:dyDescent="0.3">
      <c r="B52" s="138"/>
      <c r="C52" s="140"/>
      <c r="D52" s="42" t="s">
        <v>359</v>
      </c>
      <c r="E52" s="42" t="s">
        <v>79</v>
      </c>
      <c r="F52" s="112">
        <v>0.1</v>
      </c>
      <c r="G52" s="42"/>
    </row>
    <row r="53" spans="2:7" ht="15.75" thickBot="1" x14ac:dyDescent="0.3">
      <c r="B53" s="136" t="s">
        <v>77</v>
      </c>
      <c r="C53" s="136"/>
      <c r="D53" s="57"/>
      <c r="E53" s="57"/>
      <c r="F53" s="37">
        <v>1</v>
      </c>
      <c r="G53" s="38"/>
    </row>
  </sheetData>
  <mergeCells count="43">
    <mergeCell ref="B40:B41"/>
    <mergeCell ref="C40:C41"/>
    <mergeCell ref="B53:C53"/>
    <mergeCell ref="B23:C23"/>
    <mergeCell ref="B10:B13"/>
    <mergeCell ref="C10:C13"/>
    <mergeCell ref="B14:C14"/>
    <mergeCell ref="B15:B17"/>
    <mergeCell ref="C15:C17"/>
    <mergeCell ref="B18:C18"/>
    <mergeCell ref="B35:B38"/>
    <mergeCell ref="C35:C38"/>
    <mergeCell ref="B39:C39"/>
    <mergeCell ref="C24:C25"/>
    <mergeCell ref="B26:C26"/>
    <mergeCell ref="B21:B22"/>
    <mergeCell ref="C21:C22"/>
    <mergeCell ref="B30:B31"/>
    <mergeCell ref="F3:F4"/>
    <mergeCell ref="G3:G4"/>
    <mergeCell ref="D5:E5"/>
    <mergeCell ref="B6:C6"/>
    <mergeCell ref="B7:B8"/>
    <mergeCell ref="C7:C8"/>
    <mergeCell ref="C3:C4"/>
    <mergeCell ref="D3:D4"/>
    <mergeCell ref="C27:C28"/>
    <mergeCell ref="B46:B52"/>
    <mergeCell ref="C46:C52"/>
    <mergeCell ref="D19:E19"/>
    <mergeCell ref="B20:C20"/>
    <mergeCell ref="E3:E4"/>
    <mergeCell ref="B9:C9"/>
    <mergeCell ref="D9:E9"/>
    <mergeCell ref="B42:C42"/>
    <mergeCell ref="B24:B25"/>
    <mergeCell ref="B43:B44"/>
    <mergeCell ref="C43:C44"/>
    <mergeCell ref="B45:C45"/>
    <mergeCell ref="C30:C31"/>
    <mergeCell ref="B29:C29"/>
    <mergeCell ref="B32:C32"/>
    <mergeCell ref="B34:C34"/>
  </mergeCells>
  <pageMargins left="0.7" right="0.7" top="0.75" bottom="0.75" header="0.3" footer="0.3"/>
  <ignoredErrors>
    <ignoredError sqref="F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04416-E7E2-4C5F-AB08-779EBBE3A27E}">
  <sheetPr>
    <tabColor rgb="FFFFC000"/>
  </sheetPr>
  <dimension ref="A1:XFC51"/>
  <sheetViews>
    <sheetView showGridLines="0" zoomScale="80" zoomScaleNormal="80" workbookViewId="0">
      <selection activeCell="B1" sqref="B1"/>
    </sheetView>
  </sheetViews>
  <sheetFormatPr baseColWidth="10" defaultColWidth="9.140625" defaultRowHeight="15" x14ac:dyDescent="0.25"/>
  <cols>
    <col min="1" max="1" width="2.85546875" style="28" customWidth="1"/>
    <col min="3" max="3" width="18" bestFit="1" customWidth="1"/>
    <col min="4" max="4" width="27.5703125" bestFit="1" customWidth="1"/>
    <col min="5" max="5" width="16.5703125" bestFit="1" customWidth="1"/>
    <col min="6" max="6" width="14" bestFit="1" customWidth="1"/>
    <col min="7" max="7" width="15.85546875" bestFit="1" customWidth="1"/>
    <col min="8" max="8" width="11" bestFit="1" customWidth="1"/>
    <col min="9" max="9" width="17" customWidth="1"/>
    <col min="10" max="10" width="16.42578125" customWidth="1"/>
    <col min="11" max="11" width="18.5703125" customWidth="1"/>
    <col min="12" max="12" width="8.85546875" bestFit="1" customWidth="1"/>
    <col min="14" max="14" width="5" bestFit="1" customWidth="1"/>
    <col min="15" max="15" width="17" bestFit="1" customWidth="1"/>
    <col min="16" max="19" width="15.28515625" customWidth="1"/>
  </cols>
  <sheetData>
    <row r="1" spans="2:16383" s="28" customFormat="1" x14ac:dyDescent="0.25">
      <c r="B1" s="52" t="s">
        <v>112</v>
      </c>
    </row>
    <row r="2" spans="2:16383" ht="15.75" thickBot="1" x14ac:dyDescent="0.3">
      <c r="N2" s="126" t="s">
        <v>13</v>
      </c>
      <c r="O2" s="27"/>
      <c r="P2" s="27"/>
      <c r="Q2" s="28"/>
      <c r="R2" s="28"/>
      <c r="S2" s="28"/>
    </row>
    <row r="3" spans="2:16383" ht="16.5" thickBot="1" x14ac:dyDescent="0.35">
      <c r="B3" s="166" t="s">
        <v>0</v>
      </c>
      <c r="C3" s="166" t="s">
        <v>1</v>
      </c>
      <c r="D3" s="166" t="s">
        <v>2</v>
      </c>
      <c r="E3" s="166" t="s">
        <v>325</v>
      </c>
      <c r="F3" s="169" t="s">
        <v>3</v>
      </c>
      <c r="G3" s="169"/>
      <c r="H3" s="169"/>
      <c r="I3" s="169"/>
      <c r="J3" s="169"/>
      <c r="K3" s="169"/>
      <c r="L3" s="164" t="s">
        <v>4</v>
      </c>
      <c r="N3" s="28"/>
      <c r="O3" s="28"/>
      <c r="P3" s="28"/>
      <c r="Q3" s="28"/>
      <c r="R3" s="53"/>
      <c r="S3" s="58" t="s">
        <v>15</v>
      </c>
    </row>
    <row r="4" spans="2:16383" ht="40.5" x14ac:dyDescent="0.25">
      <c r="B4" s="167"/>
      <c r="C4" s="167"/>
      <c r="D4" s="167"/>
      <c r="E4" s="168"/>
      <c r="F4" s="59" t="s">
        <v>5</v>
      </c>
      <c r="G4" s="59" t="s">
        <v>323</v>
      </c>
      <c r="H4" s="59" t="s">
        <v>6</v>
      </c>
      <c r="I4" s="1" t="s">
        <v>7</v>
      </c>
      <c r="J4" s="1" t="s">
        <v>8</v>
      </c>
      <c r="K4" s="1" t="s">
        <v>319</v>
      </c>
      <c r="L4" s="165"/>
      <c r="N4" s="1" t="s">
        <v>0</v>
      </c>
      <c r="O4" s="1" t="s">
        <v>1</v>
      </c>
      <c r="P4" s="59" t="s">
        <v>325</v>
      </c>
      <c r="Q4" s="59" t="s">
        <v>323</v>
      </c>
      <c r="R4" s="1" t="s">
        <v>8</v>
      </c>
      <c r="S4" s="1" t="s">
        <v>319</v>
      </c>
    </row>
    <row r="5" spans="2:16383" x14ac:dyDescent="0.25">
      <c r="B5" s="2">
        <v>1</v>
      </c>
      <c r="C5" s="2" t="s">
        <v>9</v>
      </c>
      <c r="D5" s="2" t="s">
        <v>10</v>
      </c>
      <c r="E5" s="3">
        <v>64913950</v>
      </c>
      <c r="F5" s="4" t="s">
        <v>328</v>
      </c>
      <c r="G5" s="4">
        <v>46838203</v>
      </c>
      <c r="H5" s="4">
        <v>0</v>
      </c>
      <c r="I5" s="4">
        <v>0</v>
      </c>
      <c r="J5" s="4">
        <v>0</v>
      </c>
      <c r="K5" s="4">
        <v>111752153</v>
      </c>
      <c r="L5" s="2"/>
      <c r="N5" s="10">
        <v>1</v>
      </c>
      <c r="O5" s="10" t="s">
        <v>9</v>
      </c>
      <c r="P5" s="11">
        <f>SUMIF($C$5:$C$50,$O$5,$E$5:$E$50)/1000000</f>
        <v>197.04710299999999</v>
      </c>
      <c r="Q5" s="11">
        <f>SUMIF($C$5:$C$50,$O$5,$G$5:$G$50)/1000000</f>
        <v>71.627756000000005</v>
      </c>
      <c r="R5" s="11">
        <f>SUMIF($C$5:$C$50,$O$5,$J$5:$J$50)/1000000</f>
        <v>3.4399150000000001</v>
      </c>
      <c r="S5" s="11">
        <f>P5+Q5-R5</f>
        <v>265.23494399999998</v>
      </c>
    </row>
    <row r="6" spans="2:16383" x14ac:dyDescent="0.25">
      <c r="B6" s="5">
        <v>1</v>
      </c>
      <c r="C6" s="6" t="s">
        <v>9</v>
      </c>
      <c r="D6" s="5" t="s">
        <v>11</v>
      </c>
      <c r="E6" s="7">
        <v>0</v>
      </c>
      <c r="F6" s="8" t="s">
        <v>329</v>
      </c>
      <c r="G6" s="8">
        <v>22000000</v>
      </c>
      <c r="H6" s="8">
        <v>0</v>
      </c>
      <c r="I6" s="8">
        <v>0</v>
      </c>
      <c r="J6" s="8">
        <v>0</v>
      </c>
      <c r="K6" s="8">
        <v>22000000</v>
      </c>
      <c r="L6" s="5"/>
      <c r="N6" s="12">
        <v>5</v>
      </c>
      <c r="O6" s="12" t="s">
        <v>12</v>
      </c>
      <c r="P6" s="13">
        <f>SUMIF($C$5:$C$50,O6,$E$5:$E$50)/1000000</f>
        <v>876.94284500000003</v>
      </c>
      <c r="Q6" s="13">
        <v>451.440517</v>
      </c>
      <c r="R6" s="13">
        <v>316.74662599999999</v>
      </c>
      <c r="S6" s="13">
        <v>1011.636736</v>
      </c>
    </row>
    <row r="7" spans="2:16383" ht="15.75" thickBot="1" x14ac:dyDescent="0.3">
      <c r="B7" s="2">
        <v>1</v>
      </c>
      <c r="C7" s="2" t="s">
        <v>9</v>
      </c>
      <c r="D7" s="2" t="s">
        <v>12</v>
      </c>
      <c r="E7" s="3">
        <v>44643600</v>
      </c>
      <c r="F7" s="4" t="s">
        <v>330</v>
      </c>
      <c r="G7" s="4">
        <v>0</v>
      </c>
      <c r="H7" s="4">
        <v>0</v>
      </c>
      <c r="I7" s="4">
        <v>0</v>
      </c>
      <c r="J7" s="4">
        <v>0</v>
      </c>
      <c r="K7" s="4">
        <v>44643600</v>
      </c>
      <c r="L7" s="2"/>
      <c r="N7" s="14" t="s">
        <v>21</v>
      </c>
      <c r="O7" s="15" t="s">
        <v>21</v>
      </c>
      <c r="P7" s="16">
        <f>SUM(P5:P6)</f>
        <v>1073.9899479999999</v>
      </c>
      <c r="Q7" s="16">
        <f>SUM(Q5:Q6)</f>
        <v>523.06827299999998</v>
      </c>
      <c r="R7" s="16">
        <f>SUM(R5:R6)</f>
        <v>320.18654099999998</v>
      </c>
      <c r="S7" s="16">
        <f>SUM(S5:S6)</f>
        <v>1276.87168</v>
      </c>
    </row>
    <row r="8" spans="2:16383" s="27" customFormat="1" x14ac:dyDescent="0.25">
      <c r="B8" s="5">
        <v>1</v>
      </c>
      <c r="C8" s="6" t="s">
        <v>9</v>
      </c>
      <c r="D8" s="5" t="s">
        <v>14</v>
      </c>
      <c r="E8" s="7">
        <v>1000000</v>
      </c>
      <c r="F8" s="8" t="s">
        <v>331</v>
      </c>
      <c r="G8" s="8">
        <v>500000</v>
      </c>
      <c r="H8" s="8">
        <v>0</v>
      </c>
      <c r="I8" s="8">
        <v>0</v>
      </c>
      <c r="J8" s="8">
        <v>0</v>
      </c>
      <c r="K8" s="8">
        <v>1500000</v>
      </c>
      <c r="L8" s="5"/>
      <c r="M8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  <c r="XEN8" s="13"/>
      <c r="XEO8" s="13"/>
      <c r="XEP8" s="13"/>
      <c r="XEQ8" s="13"/>
      <c r="XER8" s="13"/>
      <c r="XES8" s="13"/>
      <c r="XET8" s="13"/>
      <c r="XEU8" s="13"/>
      <c r="XEV8" s="13"/>
      <c r="XEW8" s="13"/>
      <c r="XEX8" s="13"/>
      <c r="XEY8" s="13"/>
      <c r="XEZ8" s="13"/>
      <c r="XFA8" s="13"/>
      <c r="XFB8" s="13"/>
      <c r="XFC8" s="13"/>
    </row>
    <row r="9" spans="2:16383" s="27" customFormat="1" x14ac:dyDescent="0.25">
      <c r="B9" s="2">
        <v>1</v>
      </c>
      <c r="C9" s="2" t="s">
        <v>9</v>
      </c>
      <c r="D9" s="2" t="s">
        <v>16</v>
      </c>
      <c r="E9" s="3">
        <v>130000</v>
      </c>
      <c r="F9" s="4" t="s">
        <v>332</v>
      </c>
      <c r="G9" s="4">
        <v>300000</v>
      </c>
      <c r="H9" s="4">
        <v>0</v>
      </c>
      <c r="I9" s="4">
        <v>0</v>
      </c>
      <c r="J9" s="4">
        <v>0</v>
      </c>
      <c r="K9" s="4">
        <v>430000</v>
      </c>
      <c r="L9" s="2"/>
      <c r="M9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  <c r="XAV9" s="13"/>
      <c r="XAW9" s="13"/>
      <c r="XAX9" s="13"/>
      <c r="XAY9" s="13"/>
      <c r="XAZ9" s="13"/>
      <c r="XBA9" s="13"/>
      <c r="XBB9" s="13"/>
      <c r="XBC9" s="13"/>
      <c r="XBD9" s="13"/>
      <c r="XBE9" s="13"/>
      <c r="XBF9" s="13"/>
      <c r="XBG9" s="13"/>
      <c r="XBH9" s="13"/>
      <c r="XBI9" s="13"/>
      <c r="XBJ9" s="13"/>
      <c r="XBK9" s="13"/>
      <c r="XBL9" s="13"/>
      <c r="XBM9" s="13"/>
      <c r="XBN9" s="13"/>
      <c r="XBO9" s="13"/>
      <c r="XBP9" s="13"/>
      <c r="XBQ9" s="13"/>
      <c r="XBR9" s="13"/>
      <c r="XBS9" s="13"/>
      <c r="XBT9" s="13"/>
      <c r="XBU9" s="13"/>
      <c r="XBV9" s="13"/>
      <c r="XBW9" s="13"/>
      <c r="XBX9" s="13"/>
      <c r="XBY9" s="13"/>
      <c r="XBZ9" s="13"/>
      <c r="XCA9" s="13"/>
      <c r="XCB9" s="13"/>
      <c r="XCC9" s="13"/>
      <c r="XCD9" s="13"/>
      <c r="XCE9" s="13"/>
      <c r="XCF9" s="13"/>
      <c r="XCG9" s="13"/>
      <c r="XCH9" s="13"/>
      <c r="XCI9" s="13"/>
      <c r="XCJ9" s="13"/>
      <c r="XCK9" s="13"/>
      <c r="XCL9" s="13"/>
      <c r="XCM9" s="13"/>
      <c r="XCN9" s="13"/>
      <c r="XCO9" s="13"/>
      <c r="XCP9" s="13"/>
      <c r="XCQ9" s="13"/>
      <c r="XCR9" s="13"/>
      <c r="XCS9" s="13"/>
      <c r="XCT9" s="13"/>
      <c r="XCU9" s="13"/>
      <c r="XCV9" s="13"/>
      <c r="XCW9" s="13"/>
      <c r="XCX9" s="13"/>
      <c r="XCY9" s="13"/>
      <c r="XCZ9" s="13"/>
      <c r="XDA9" s="13"/>
      <c r="XDB9" s="13"/>
      <c r="XDC9" s="13"/>
      <c r="XDD9" s="13"/>
      <c r="XDE9" s="13"/>
      <c r="XDF9" s="13"/>
      <c r="XDG9" s="13"/>
      <c r="XDH9" s="13"/>
      <c r="XDI9" s="13"/>
      <c r="XDJ9" s="13"/>
      <c r="XDK9" s="13"/>
      <c r="XDL9" s="13"/>
      <c r="XDM9" s="13"/>
      <c r="XDN9" s="13"/>
      <c r="XDO9" s="13"/>
      <c r="XDP9" s="13"/>
      <c r="XDQ9" s="13"/>
      <c r="XDR9" s="13"/>
      <c r="XDS9" s="13"/>
      <c r="XDT9" s="13"/>
      <c r="XDU9" s="13"/>
      <c r="XDV9" s="13"/>
      <c r="XDW9" s="13"/>
      <c r="XDX9" s="13"/>
      <c r="XDY9" s="13"/>
      <c r="XDZ9" s="13"/>
      <c r="XEA9" s="13"/>
      <c r="XEB9" s="13"/>
      <c r="XEC9" s="13"/>
      <c r="XED9" s="13"/>
      <c r="XEE9" s="13"/>
      <c r="XEF9" s="13"/>
      <c r="XEG9" s="13"/>
      <c r="XEH9" s="13"/>
      <c r="XEI9" s="13"/>
      <c r="XEJ9" s="13"/>
      <c r="XEK9" s="13"/>
      <c r="XEL9" s="13"/>
      <c r="XEM9" s="13"/>
      <c r="XEN9" s="13"/>
      <c r="XEO9" s="13"/>
      <c r="XEP9" s="13"/>
      <c r="XEQ9" s="13"/>
      <c r="XER9" s="13"/>
      <c r="XES9" s="13"/>
      <c r="XET9" s="13"/>
      <c r="XEU9" s="13"/>
      <c r="XEV9" s="13"/>
      <c r="XEW9" s="13"/>
      <c r="XEX9" s="13"/>
      <c r="XEY9" s="13"/>
      <c r="XEZ9" s="13"/>
      <c r="XFA9" s="13"/>
      <c r="XFB9" s="13"/>
      <c r="XFC9" s="13"/>
    </row>
    <row r="10" spans="2:16383" x14ac:dyDescent="0.25">
      <c r="B10" s="5">
        <v>1</v>
      </c>
      <c r="C10" s="6" t="s">
        <v>9</v>
      </c>
      <c r="D10" s="5" t="s">
        <v>17</v>
      </c>
      <c r="E10" s="7">
        <v>30000</v>
      </c>
      <c r="F10" s="8" t="s">
        <v>333</v>
      </c>
      <c r="G10" s="8">
        <v>0</v>
      </c>
      <c r="H10" s="8">
        <v>0</v>
      </c>
      <c r="I10" s="8">
        <v>0</v>
      </c>
      <c r="J10" s="8">
        <v>0</v>
      </c>
      <c r="K10" s="8">
        <v>30000</v>
      </c>
      <c r="L10" s="5"/>
    </row>
    <row r="11" spans="2:16383" x14ac:dyDescent="0.25">
      <c r="B11" s="2">
        <v>1</v>
      </c>
      <c r="C11" s="2" t="s">
        <v>9</v>
      </c>
      <c r="D11" s="2" t="s">
        <v>19</v>
      </c>
      <c r="E11" s="3">
        <v>558000</v>
      </c>
      <c r="F11" s="4" t="s">
        <v>334</v>
      </c>
      <c r="G11" s="4">
        <v>0</v>
      </c>
      <c r="H11" s="4">
        <v>0</v>
      </c>
      <c r="I11" s="4">
        <v>0</v>
      </c>
      <c r="J11" s="4">
        <v>0</v>
      </c>
      <c r="K11" s="4">
        <v>558000</v>
      </c>
      <c r="L11" s="2"/>
    </row>
    <row r="12" spans="2:16383" x14ac:dyDescent="0.25">
      <c r="B12" s="5">
        <v>1</v>
      </c>
      <c r="C12" s="6" t="s">
        <v>9</v>
      </c>
      <c r="D12" s="5" t="s">
        <v>20</v>
      </c>
      <c r="E12" s="7">
        <v>600000</v>
      </c>
      <c r="F12" s="8" t="s">
        <v>335</v>
      </c>
      <c r="G12" s="8">
        <v>234000</v>
      </c>
      <c r="H12" s="8">
        <v>0</v>
      </c>
      <c r="I12" s="8">
        <v>0</v>
      </c>
      <c r="J12" s="8">
        <v>0</v>
      </c>
      <c r="K12" s="8">
        <v>834000</v>
      </c>
      <c r="L12" s="5"/>
    </row>
    <row r="13" spans="2:16383" x14ac:dyDescent="0.25">
      <c r="B13" s="2">
        <v>1</v>
      </c>
      <c r="C13" s="2" t="s">
        <v>9</v>
      </c>
      <c r="D13" s="2" t="s">
        <v>22</v>
      </c>
      <c r="E13" s="3">
        <v>15821942</v>
      </c>
      <c r="F13" s="4">
        <v>1385</v>
      </c>
      <c r="G13" s="4">
        <v>0</v>
      </c>
      <c r="H13" s="4">
        <v>0</v>
      </c>
      <c r="I13" s="4">
        <v>0</v>
      </c>
      <c r="J13" s="4">
        <v>0</v>
      </c>
      <c r="K13" s="4">
        <v>15821942</v>
      </c>
      <c r="L13" s="2"/>
    </row>
    <row r="14" spans="2:16383" x14ac:dyDescent="0.25">
      <c r="B14" s="5">
        <v>1</v>
      </c>
      <c r="C14" s="6" t="s">
        <v>9</v>
      </c>
      <c r="D14" s="5" t="s">
        <v>23</v>
      </c>
      <c r="E14" s="7">
        <v>230000</v>
      </c>
      <c r="F14" s="8" t="s">
        <v>89</v>
      </c>
      <c r="G14" s="8">
        <v>0</v>
      </c>
      <c r="H14" s="8">
        <v>0</v>
      </c>
      <c r="I14" s="8">
        <v>0</v>
      </c>
      <c r="J14" s="8">
        <v>230000</v>
      </c>
      <c r="K14" s="8">
        <v>0</v>
      </c>
      <c r="L14" s="5"/>
    </row>
    <row r="15" spans="2:16383" x14ac:dyDescent="0.25">
      <c r="B15" s="2">
        <v>1</v>
      </c>
      <c r="C15" s="2" t="s">
        <v>9</v>
      </c>
      <c r="D15" s="2" t="s">
        <v>24</v>
      </c>
      <c r="E15" s="3">
        <v>200000</v>
      </c>
      <c r="F15" s="4" t="s">
        <v>89</v>
      </c>
      <c r="G15" s="4">
        <v>0</v>
      </c>
      <c r="H15" s="4"/>
      <c r="I15" s="4"/>
      <c r="J15" s="4">
        <v>200000</v>
      </c>
      <c r="K15" s="4">
        <v>0</v>
      </c>
      <c r="L15" s="2"/>
    </row>
    <row r="16" spans="2:16383" x14ac:dyDescent="0.25">
      <c r="B16" s="5">
        <v>1</v>
      </c>
      <c r="C16" s="6" t="s">
        <v>9</v>
      </c>
      <c r="D16" s="5" t="s">
        <v>26</v>
      </c>
      <c r="E16" s="7">
        <v>2000000</v>
      </c>
      <c r="F16" s="8" t="s">
        <v>89</v>
      </c>
      <c r="G16" s="8">
        <v>0</v>
      </c>
      <c r="H16" s="8">
        <v>0</v>
      </c>
      <c r="I16" s="8">
        <v>0</v>
      </c>
      <c r="J16" s="8">
        <v>2000000</v>
      </c>
      <c r="K16" s="8">
        <v>0</v>
      </c>
      <c r="L16" s="5"/>
    </row>
    <row r="17" spans="2:12" x14ac:dyDescent="0.25">
      <c r="B17" s="2">
        <v>1</v>
      </c>
      <c r="C17" s="2" t="s">
        <v>9</v>
      </c>
      <c r="D17" s="2" t="s">
        <v>27</v>
      </c>
      <c r="E17" s="3">
        <v>61249358</v>
      </c>
      <c r="F17" s="4" t="s">
        <v>336</v>
      </c>
      <c r="G17" s="4">
        <v>0</v>
      </c>
      <c r="H17" s="4">
        <v>0</v>
      </c>
      <c r="I17" s="4">
        <v>0</v>
      </c>
      <c r="J17" s="4">
        <v>0</v>
      </c>
      <c r="K17" s="4">
        <v>61249358</v>
      </c>
      <c r="L17" s="2"/>
    </row>
    <row r="18" spans="2:12" x14ac:dyDescent="0.25">
      <c r="B18" s="5">
        <v>1</v>
      </c>
      <c r="C18" s="6" t="s">
        <v>9</v>
      </c>
      <c r="D18" s="5" t="s">
        <v>28</v>
      </c>
      <c r="E18" s="7">
        <v>4449721</v>
      </c>
      <c r="F18" s="8">
        <v>1388</v>
      </c>
      <c r="G18" s="8">
        <v>0</v>
      </c>
      <c r="H18" s="8">
        <v>0</v>
      </c>
      <c r="I18" s="8">
        <v>0</v>
      </c>
      <c r="J18" s="8">
        <v>0</v>
      </c>
      <c r="K18" s="8">
        <v>4449721</v>
      </c>
      <c r="L18" s="5"/>
    </row>
    <row r="19" spans="2:12" x14ac:dyDescent="0.25">
      <c r="B19" s="2">
        <v>1</v>
      </c>
      <c r="C19" s="2" t="s">
        <v>9</v>
      </c>
      <c r="D19" s="2" t="s">
        <v>29</v>
      </c>
      <c r="E19" s="3">
        <v>27630</v>
      </c>
      <c r="F19" s="4" t="s">
        <v>89</v>
      </c>
      <c r="G19" s="4">
        <v>0</v>
      </c>
      <c r="H19" s="4">
        <v>0</v>
      </c>
      <c r="I19" s="4">
        <v>0</v>
      </c>
      <c r="J19" s="4">
        <v>0</v>
      </c>
      <c r="K19" s="4">
        <v>27630</v>
      </c>
      <c r="L19" s="2"/>
    </row>
    <row r="20" spans="2:12" x14ac:dyDescent="0.25">
      <c r="B20" s="5">
        <v>1</v>
      </c>
      <c r="C20" s="6" t="s">
        <v>9</v>
      </c>
      <c r="D20" s="5" t="s">
        <v>30</v>
      </c>
      <c r="E20" s="7">
        <v>0</v>
      </c>
      <c r="F20" s="8" t="s">
        <v>89</v>
      </c>
      <c r="G20" s="8">
        <v>750000</v>
      </c>
      <c r="H20" s="8">
        <v>0</v>
      </c>
      <c r="I20" s="8">
        <v>0</v>
      </c>
      <c r="J20" s="8">
        <v>750000</v>
      </c>
      <c r="K20" s="8">
        <v>0</v>
      </c>
      <c r="L20" s="5"/>
    </row>
    <row r="21" spans="2:12" x14ac:dyDescent="0.25">
      <c r="B21" s="2">
        <v>1</v>
      </c>
      <c r="C21" s="2" t="s">
        <v>9</v>
      </c>
      <c r="D21" s="2" t="s">
        <v>31</v>
      </c>
      <c r="E21" s="3">
        <v>0</v>
      </c>
      <c r="F21" s="4" t="s">
        <v>89</v>
      </c>
      <c r="G21" s="4">
        <v>42</v>
      </c>
      <c r="H21" s="4">
        <v>0</v>
      </c>
      <c r="I21" s="4">
        <v>0</v>
      </c>
      <c r="J21" s="4">
        <v>0</v>
      </c>
      <c r="K21" s="4">
        <v>42</v>
      </c>
      <c r="L21" s="2"/>
    </row>
    <row r="22" spans="2:12" x14ac:dyDescent="0.25">
      <c r="B22" s="5">
        <v>1</v>
      </c>
      <c r="C22" s="6" t="s">
        <v>9</v>
      </c>
      <c r="D22" s="5" t="s">
        <v>32</v>
      </c>
      <c r="E22" s="7">
        <v>196069</v>
      </c>
      <c r="F22" s="8" t="s">
        <v>333</v>
      </c>
      <c r="G22" s="8">
        <v>0</v>
      </c>
      <c r="H22" s="8">
        <v>0</v>
      </c>
      <c r="I22" s="8">
        <v>0</v>
      </c>
      <c r="J22" s="8">
        <v>0</v>
      </c>
      <c r="K22" s="8">
        <v>196069</v>
      </c>
      <c r="L22" s="5"/>
    </row>
    <row r="23" spans="2:12" x14ac:dyDescent="0.25">
      <c r="B23" s="2">
        <v>1</v>
      </c>
      <c r="C23" s="2" t="s">
        <v>9</v>
      </c>
      <c r="D23" s="2" t="s">
        <v>33</v>
      </c>
      <c r="E23" s="3">
        <v>8240</v>
      </c>
      <c r="F23" s="4">
        <v>1391</v>
      </c>
      <c r="G23" s="4">
        <v>0</v>
      </c>
      <c r="H23" s="4">
        <v>0</v>
      </c>
      <c r="I23" s="4">
        <v>0</v>
      </c>
      <c r="J23" s="4">
        <v>0</v>
      </c>
      <c r="K23" s="4">
        <v>8240</v>
      </c>
      <c r="L23" s="2"/>
    </row>
    <row r="24" spans="2:12" x14ac:dyDescent="0.25">
      <c r="B24" s="5">
        <v>1</v>
      </c>
      <c r="C24" s="6" t="s">
        <v>9</v>
      </c>
      <c r="D24" s="5" t="s">
        <v>34</v>
      </c>
      <c r="E24" s="7">
        <v>10339</v>
      </c>
      <c r="F24" s="8" t="s">
        <v>337</v>
      </c>
      <c r="G24" s="8">
        <v>0</v>
      </c>
      <c r="H24" s="8">
        <v>0</v>
      </c>
      <c r="I24" s="8">
        <v>0</v>
      </c>
      <c r="J24" s="8">
        <v>0</v>
      </c>
      <c r="K24" s="8">
        <v>10339</v>
      </c>
      <c r="L24" s="5"/>
    </row>
    <row r="25" spans="2:12" x14ac:dyDescent="0.25">
      <c r="B25" s="2">
        <v>1</v>
      </c>
      <c r="C25" s="2" t="s">
        <v>9</v>
      </c>
      <c r="D25" s="2" t="s">
        <v>35</v>
      </c>
      <c r="E25" s="3">
        <v>64155</v>
      </c>
      <c r="F25" s="4" t="s">
        <v>89</v>
      </c>
      <c r="G25" s="4">
        <v>0</v>
      </c>
      <c r="H25" s="4">
        <v>0</v>
      </c>
      <c r="I25" s="4">
        <v>0</v>
      </c>
      <c r="J25" s="4">
        <v>0</v>
      </c>
      <c r="K25" s="4">
        <v>64155</v>
      </c>
      <c r="L25" s="2"/>
    </row>
    <row r="26" spans="2:12" x14ac:dyDescent="0.25">
      <c r="B26" s="5">
        <v>1</v>
      </c>
      <c r="C26" s="6" t="s">
        <v>9</v>
      </c>
      <c r="D26" s="5" t="s">
        <v>36</v>
      </c>
      <c r="E26" s="7">
        <v>364099</v>
      </c>
      <c r="F26" s="8" t="s">
        <v>338</v>
      </c>
      <c r="G26" s="8">
        <v>0</v>
      </c>
      <c r="H26" s="8">
        <v>0</v>
      </c>
      <c r="I26" s="8">
        <v>0</v>
      </c>
      <c r="J26" s="8">
        <v>0</v>
      </c>
      <c r="K26" s="8">
        <v>364099</v>
      </c>
      <c r="L26" s="5"/>
    </row>
    <row r="27" spans="2:12" x14ac:dyDescent="0.25">
      <c r="B27" s="2">
        <v>1</v>
      </c>
      <c r="C27" s="2" t="s">
        <v>9</v>
      </c>
      <c r="D27" s="2" t="s">
        <v>37</v>
      </c>
      <c r="E27" s="3">
        <v>50000</v>
      </c>
      <c r="F27" s="4" t="s">
        <v>89</v>
      </c>
      <c r="G27" s="4">
        <v>0</v>
      </c>
      <c r="H27" s="4">
        <v>0</v>
      </c>
      <c r="I27" s="4">
        <v>0</v>
      </c>
      <c r="J27" s="4">
        <v>50000</v>
      </c>
      <c r="K27" s="4">
        <v>0</v>
      </c>
      <c r="L27" s="2"/>
    </row>
    <row r="28" spans="2:12" x14ac:dyDescent="0.25">
      <c r="B28" s="5">
        <v>1</v>
      </c>
      <c r="C28" s="6" t="s">
        <v>9</v>
      </c>
      <c r="D28" s="5" t="s">
        <v>39</v>
      </c>
      <c r="E28" s="7">
        <v>0</v>
      </c>
      <c r="F28" s="8">
        <v>1367</v>
      </c>
      <c r="G28" s="8">
        <v>7000</v>
      </c>
      <c r="H28" s="8">
        <v>0</v>
      </c>
      <c r="I28" s="8">
        <v>0</v>
      </c>
      <c r="J28" s="8">
        <v>0</v>
      </c>
      <c r="K28" s="8">
        <v>7000</v>
      </c>
      <c r="L28" s="5"/>
    </row>
    <row r="29" spans="2:12" x14ac:dyDescent="0.25">
      <c r="B29" s="2">
        <v>1</v>
      </c>
      <c r="C29" s="2" t="s">
        <v>9</v>
      </c>
      <c r="D29" s="2" t="s">
        <v>40</v>
      </c>
      <c r="E29" s="3">
        <v>0</v>
      </c>
      <c r="F29" s="4" t="s">
        <v>339</v>
      </c>
      <c r="G29" s="4">
        <v>47400</v>
      </c>
      <c r="H29" s="4">
        <v>0</v>
      </c>
      <c r="I29" s="4">
        <v>0</v>
      </c>
      <c r="J29" s="4">
        <v>0</v>
      </c>
      <c r="K29" s="4">
        <v>47400</v>
      </c>
      <c r="L29" s="2"/>
    </row>
    <row r="30" spans="2:12" x14ac:dyDescent="0.25">
      <c r="B30" s="5">
        <v>1</v>
      </c>
      <c r="C30" s="6" t="s">
        <v>9</v>
      </c>
      <c r="D30" s="5" t="s">
        <v>41</v>
      </c>
      <c r="E30" s="7">
        <v>0</v>
      </c>
      <c r="F30" s="8" t="s">
        <v>339</v>
      </c>
      <c r="G30" s="8">
        <v>8861</v>
      </c>
      <c r="H30" s="8">
        <v>0</v>
      </c>
      <c r="I30" s="8">
        <v>0</v>
      </c>
      <c r="J30" s="8">
        <v>0</v>
      </c>
      <c r="K30" s="8">
        <v>8861</v>
      </c>
      <c r="L30" s="5"/>
    </row>
    <row r="31" spans="2:12" x14ac:dyDescent="0.25">
      <c r="B31" s="2">
        <v>1</v>
      </c>
      <c r="C31" s="2" t="s">
        <v>9</v>
      </c>
      <c r="D31" s="2" t="s">
        <v>42</v>
      </c>
      <c r="E31" s="3">
        <v>500000</v>
      </c>
      <c r="F31" s="4" t="s">
        <v>89</v>
      </c>
      <c r="G31" s="4">
        <v>0</v>
      </c>
      <c r="H31" s="4">
        <v>0</v>
      </c>
      <c r="I31" s="4">
        <v>0</v>
      </c>
      <c r="J31" s="4">
        <v>0</v>
      </c>
      <c r="K31" s="4">
        <v>500000</v>
      </c>
      <c r="L31" s="2"/>
    </row>
    <row r="32" spans="2:12" x14ac:dyDescent="0.25">
      <c r="B32" s="17">
        <v>1</v>
      </c>
      <c r="C32" s="6" t="s">
        <v>9</v>
      </c>
      <c r="D32" s="17" t="s">
        <v>43</v>
      </c>
      <c r="E32" s="18">
        <v>0</v>
      </c>
      <c r="F32" s="19">
        <v>1393</v>
      </c>
      <c r="G32" s="19">
        <v>157600</v>
      </c>
      <c r="H32" s="19">
        <v>0</v>
      </c>
      <c r="I32" s="19">
        <v>0</v>
      </c>
      <c r="J32" s="19">
        <v>0</v>
      </c>
      <c r="K32" s="19">
        <v>157600</v>
      </c>
      <c r="L32" s="17"/>
    </row>
    <row r="33" spans="2:12" x14ac:dyDescent="0.25">
      <c r="B33" s="2">
        <v>1</v>
      </c>
      <c r="C33" s="2" t="s">
        <v>9</v>
      </c>
      <c r="D33" s="2" t="s">
        <v>44</v>
      </c>
      <c r="E33" s="3">
        <v>0</v>
      </c>
      <c r="F33" s="4">
        <v>1392</v>
      </c>
      <c r="G33" s="4">
        <v>3000</v>
      </c>
      <c r="H33" s="4">
        <v>0</v>
      </c>
      <c r="I33" s="4">
        <v>0</v>
      </c>
      <c r="J33" s="4">
        <v>0</v>
      </c>
      <c r="K33" s="4">
        <v>3000</v>
      </c>
      <c r="L33" s="2"/>
    </row>
    <row r="34" spans="2:12" x14ac:dyDescent="0.25">
      <c r="B34" s="17">
        <v>1</v>
      </c>
      <c r="C34" s="6" t="s">
        <v>9</v>
      </c>
      <c r="D34" s="17" t="s">
        <v>45</v>
      </c>
      <c r="E34" s="18">
        <v>0</v>
      </c>
      <c r="F34" s="19" t="s">
        <v>89</v>
      </c>
      <c r="G34" s="19">
        <v>3882</v>
      </c>
      <c r="H34" s="19">
        <v>0</v>
      </c>
      <c r="I34" s="19">
        <v>0</v>
      </c>
      <c r="J34" s="19">
        <v>0</v>
      </c>
      <c r="K34" s="19">
        <v>3882</v>
      </c>
      <c r="L34" s="17"/>
    </row>
    <row r="35" spans="2:12" x14ac:dyDescent="0.25">
      <c r="B35" s="2">
        <v>1</v>
      </c>
      <c r="C35" s="2" t="s">
        <v>9</v>
      </c>
      <c r="D35" s="2" t="s">
        <v>46</v>
      </c>
      <c r="E35" s="3">
        <v>0</v>
      </c>
      <c r="F35" s="4">
        <v>1384</v>
      </c>
      <c r="G35" s="4">
        <v>1565</v>
      </c>
      <c r="H35" s="4">
        <v>0</v>
      </c>
      <c r="I35" s="4">
        <v>0</v>
      </c>
      <c r="J35" s="4">
        <v>0</v>
      </c>
      <c r="K35" s="4">
        <v>1565</v>
      </c>
      <c r="L35" s="2"/>
    </row>
    <row r="36" spans="2:12" x14ac:dyDescent="0.25">
      <c r="B36" s="17">
        <v>1</v>
      </c>
      <c r="C36" s="6" t="s">
        <v>9</v>
      </c>
      <c r="D36" s="17" t="s">
        <v>47</v>
      </c>
      <c r="E36" s="18">
        <v>0</v>
      </c>
      <c r="F36" s="19">
        <v>1380</v>
      </c>
      <c r="G36" s="19">
        <v>47850</v>
      </c>
      <c r="H36" s="19">
        <v>0</v>
      </c>
      <c r="I36" s="19">
        <v>0</v>
      </c>
      <c r="J36" s="19">
        <v>0</v>
      </c>
      <c r="K36" s="19">
        <v>47850</v>
      </c>
      <c r="L36" s="17"/>
    </row>
    <row r="37" spans="2:12" x14ac:dyDescent="0.25">
      <c r="B37" s="2">
        <v>1</v>
      </c>
      <c r="C37" s="2" t="s">
        <v>9</v>
      </c>
      <c r="D37" s="2" t="s">
        <v>48</v>
      </c>
      <c r="E37" s="3">
        <v>0</v>
      </c>
      <c r="F37" s="4" t="s">
        <v>89</v>
      </c>
      <c r="G37" s="4">
        <v>138751</v>
      </c>
      <c r="H37" s="4">
        <v>0</v>
      </c>
      <c r="I37" s="4">
        <v>0</v>
      </c>
      <c r="J37" s="4">
        <v>0</v>
      </c>
      <c r="K37" s="4">
        <v>138751</v>
      </c>
      <c r="L37" s="2" t="s">
        <v>340</v>
      </c>
    </row>
    <row r="38" spans="2:12" x14ac:dyDescent="0.25">
      <c r="B38" s="17">
        <v>1</v>
      </c>
      <c r="C38" s="6" t="s">
        <v>9</v>
      </c>
      <c r="D38" s="17" t="s">
        <v>49</v>
      </c>
      <c r="E38" s="18">
        <v>0</v>
      </c>
      <c r="F38" s="19" t="s">
        <v>89</v>
      </c>
      <c r="G38" s="19">
        <v>163148</v>
      </c>
      <c r="H38" s="19">
        <v>0</v>
      </c>
      <c r="I38" s="19">
        <v>0</v>
      </c>
      <c r="J38" s="19">
        <v>163148</v>
      </c>
      <c r="K38" s="19">
        <v>0</v>
      </c>
      <c r="L38" s="17"/>
    </row>
    <row r="39" spans="2:12" x14ac:dyDescent="0.25">
      <c r="B39" s="2">
        <v>1</v>
      </c>
      <c r="C39" s="2" t="s">
        <v>9</v>
      </c>
      <c r="D39" s="2" t="s">
        <v>50</v>
      </c>
      <c r="E39" s="3">
        <v>0</v>
      </c>
      <c r="F39" s="4" t="s">
        <v>89</v>
      </c>
      <c r="G39" s="4">
        <v>232345</v>
      </c>
      <c r="H39" s="4">
        <v>0</v>
      </c>
      <c r="I39" s="4">
        <v>0</v>
      </c>
      <c r="J39" s="4">
        <v>0</v>
      </c>
      <c r="K39" s="4">
        <v>232345</v>
      </c>
      <c r="L39" s="2" t="s">
        <v>340</v>
      </c>
    </row>
    <row r="40" spans="2:12" x14ac:dyDescent="0.25">
      <c r="B40" s="17">
        <v>1</v>
      </c>
      <c r="C40" s="6" t="s">
        <v>9</v>
      </c>
      <c r="D40" s="17" t="s">
        <v>51</v>
      </c>
      <c r="E40" s="18">
        <v>0</v>
      </c>
      <c r="F40" s="19" t="s">
        <v>89</v>
      </c>
      <c r="G40" s="19">
        <v>190</v>
      </c>
      <c r="H40" s="19">
        <v>0</v>
      </c>
      <c r="I40" s="19">
        <v>0</v>
      </c>
      <c r="J40" s="19">
        <v>190</v>
      </c>
      <c r="K40" s="19">
        <v>0</v>
      </c>
      <c r="L40" s="17"/>
    </row>
    <row r="41" spans="2:12" x14ac:dyDescent="0.25">
      <c r="B41" s="2">
        <v>1</v>
      </c>
      <c r="C41" s="2" t="s">
        <v>9</v>
      </c>
      <c r="D41" s="2" t="s">
        <v>52</v>
      </c>
      <c r="E41" s="3">
        <v>0</v>
      </c>
      <c r="F41" s="4" t="s">
        <v>339</v>
      </c>
      <c r="G41" s="4">
        <v>147336</v>
      </c>
      <c r="H41" s="4">
        <v>0</v>
      </c>
      <c r="I41" s="4">
        <v>0</v>
      </c>
      <c r="J41" s="4">
        <v>0</v>
      </c>
      <c r="K41" s="4">
        <v>147336</v>
      </c>
      <c r="L41" s="2"/>
    </row>
    <row r="42" spans="2:12" x14ac:dyDescent="0.25">
      <c r="B42" s="17">
        <v>1</v>
      </c>
      <c r="C42" s="6" t="s">
        <v>9</v>
      </c>
      <c r="D42" s="17" t="s">
        <v>53</v>
      </c>
      <c r="E42" s="18">
        <v>0</v>
      </c>
      <c r="F42" s="19" t="s">
        <v>89</v>
      </c>
      <c r="G42" s="19">
        <v>46577</v>
      </c>
      <c r="H42" s="19">
        <v>0</v>
      </c>
      <c r="I42" s="19">
        <v>0</v>
      </c>
      <c r="J42" s="19">
        <v>46577</v>
      </c>
      <c r="K42" s="19">
        <v>0</v>
      </c>
      <c r="L42" s="17"/>
    </row>
    <row r="43" spans="2:12" x14ac:dyDescent="0.25">
      <c r="B43" s="2">
        <v>1</v>
      </c>
      <c r="C43" s="2" t="s">
        <v>9</v>
      </c>
      <c r="D43" s="2" t="s">
        <v>56</v>
      </c>
      <c r="E43" s="3">
        <v>0</v>
      </c>
      <c r="F43" s="4" t="s">
        <v>89</v>
      </c>
      <c r="G43" s="4">
        <v>6</v>
      </c>
      <c r="H43" s="4">
        <v>0</v>
      </c>
      <c r="I43" s="4">
        <v>0</v>
      </c>
      <c r="J43" s="4">
        <v>0</v>
      </c>
      <c r="K43" s="4">
        <v>6</v>
      </c>
      <c r="L43" s="2"/>
    </row>
    <row r="44" spans="2:12" x14ac:dyDescent="0.25">
      <c r="B44" s="2">
        <v>5</v>
      </c>
      <c r="C44" s="2" t="s">
        <v>12</v>
      </c>
      <c r="D44" s="2" t="s">
        <v>58</v>
      </c>
      <c r="E44" s="20">
        <v>370088295</v>
      </c>
      <c r="F44" s="21" t="s">
        <v>66</v>
      </c>
      <c r="G44" s="22">
        <v>379893360</v>
      </c>
      <c r="H44" s="21">
        <v>0</v>
      </c>
      <c r="I44" s="21">
        <v>0</v>
      </c>
      <c r="J44" s="21">
        <v>291467626</v>
      </c>
      <c r="K44" s="21">
        <v>458514029</v>
      </c>
      <c r="L44" s="2"/>
    </row>
    <row r="45" spans="2:12" x14ac:dyDescent="0.25">
      <c r="B45" s="17">
        <v>5</v>
      </c>
      <c r="C45" s="5" t="s">
        <v>12</v>
      </c>
      <c r="D45" s="5" t="s">
        <v>60</v>
      </c>
      <c r="E45" s="7">
        <v>336568493</v>
      </c>
      <c r="F45" s="5" t="s">
        <v>66</v>
      </c>
      <c r="G45" s="23">
        <v>22390660</v>
      </c>
      <c r="H45" s="23">
        <v>0</v>
      </c>
      <c r="I45" s="23">
        <v>0</v>
      </c>
      <c r="J45" s="23">
        <v>17668553</v>
      </c>
      <c r="K45" s="23">
        <v>341290600</v>
      </c>
      <c r="L45" s="5"/>
    </row>
    <row r="46" spans="2:12" x14ac:dyDescent="0.25">
      <c r="B46" s="2">
        <v>5</v>
      </c>
      <c r="C46" s="2" t="s">
        <v>12</v>
      </c>
      <c r="D46" s="2" t="s">
        <v>61</v>
      </c>
      <c r="E46" s="3">
        <v>66715115</v>
      </c>
      <c r="F46" s="2" t="s">
        <v>66</v>
      </c>
      <c r="G46" s="24">
        <v>6211209</v>
      </c>
      <c r="H46" s="24">
        <v>0</v>
      </c>
      <c r="I46" s="24">
        <v>0</v>
      </c>
      <c r="J46" s="24">
        <v>3681249</v>
      </c>
      <c r="K46" s="24">
        <v>69245075</v>
      </c>
      <c r="L46" s="2"/>
    </row>
    <row r="47" spans="2:12" x14ac:dyDescent="0.25">
      <c r="B47" s="17">
        <v>5</v>
      </c>
      <c r="C47" s="5" t="s">
        <v>12</v>
      </c>
      <c r="D47" s="5" t="s">
        <v>62</v>
      </c>
      <c r="E47" s="7">
        <v>4311426</v>
      </c>
      <c r="F47" s="5" t="s">
        <v>66</v>
      </c>
      <c r="G47" s="23">
        <v>5400</v>
      </c>
      <c r="H47" s="23">
        <v>0</v>
      </c>
      <c r="I47" s="23">
        <v>0</v>
      </c>
      <c r="J47" s="23">
        <v>0</v>
      </c>
      <c r="K47" s="23">
        <v>4316826</v>
      </c>
      <c r="L47" s="5"/>
    </row>
    <row r="48" spans="2:12" x14ac:dyDescent="0.25">
      <c r="B48" s="2">
        <v>5</v>
      </c>
      <c r="C48" s="2" t="s">
        <v>12</v>
      </c>
      <c r="D48" s="2" t="s">
        <v>63</v>
      </c>
      <c r="E48" s="3">
        <v>38750475</v>
      </c>
      <c r="F48" s="2" t="s">
        <v>66</v>
      </c>
      <c r="G48" s="24">
        <v>0</v>
      </c>
      <c r="H48" s="24">
        <v>0</v>
      </c>
      <c r="I48" s="24">
        <v>0</v>
      </c>
      <c r="J48" s="24">
        <v>0</v>
      </c>
      <c r="K48" s="24">
        <v>38750475</v>
      </c>
      <c r="L48" s="2"/>
    </row>
    <row r="49" spans="2:12" x14ac:dyDescent="0.25">
      <c r="B49" s="17">
        <v>5</v>
      </c>
      <c r="C49" s="5" t="s">
        <v>12</v>
      </c>
      <c r="D49" s="5" t="s">
        <v>67</v>
      </c>
      <c r="E49" s="7">
        <v>658973</v>
      </c>
      <c r="F49" s="5" t="s">
        <v>66</v>
      </c>
      <c r="G49" s="23">
        <v>4111634</v>
      </c>
      <c r="H49" s="23">
        <v>0</v>
      </c>
      <c r="I49" s="23">
        <v>0</v>
      </c>
      <c r="J49" s="23">
        <v>3929198</v>
      </c>
      <c r="K49" s="23">
        <v>841409</v>
      </c>
      <c r="L49" s="5"/>
    </row>
    <row r="50" spans="2:12" x14ac:dyDescent="0.25">
      <c r="B50" s="2">
        <v>5</v>
      </c>
      <c r="C50" s="2" t="s">
        <v>12</v>
      </c>
      <c r="D50" s="2" t="s">
        <v>65</v>
      </c>
      <c r="E50" s="24">
        <v>59850068</v>
      </c>
      <c r="F50" s="2" t="s">
        <v>66</v>
      </c>
      <c r="G50" s="24">
        <v>38828254</v>
      </c>
      <c r="H50" s="24">
        <v>0</v>
      </c>
      <c r="I50" s="24">
        <v>0</v>
      </c>
      <c r="J50" s="24">
        <v>0</v>
      </c>
      <c r="K50" s="24">
        <v>98678322</v>
      </c>
      <c r="L50" s="2"/>
    </row>
    <row r="51" spans="2:12" ht="15.75" thickBot="1" x14ac:dyDescent="0.3">
      <c r="B51" s="15"/>
      <c r="C51" s="15"/>
      <c r="D51" s="15" t="s">
        <v>21</v>
      </c>
      <c r="E51" s="25">
        <f>SUM(E5:E50)</f>
        <v>1073989948</v>
      </c>
      <c r="F51" s="26"/>
      <c r="G51" s="25">
        <f t="shared" ref="G51:K51" si="0">SUM(G5:G50)</f>
        <v>523068273</v>
      </c>
      <c r="H51" s="25">
        <f t="shared" si="0"/>
        <v>0</v>
      </c>
      <c r="I51" s="25">
        <f t="shared" si="0"/>
        <v>0</v>
      </c>
      <c r="J51" s="25">
        <f t="shared" si="0"/>
        <v>320186541</v>
      </c>
      <c r="K51" s="25">
        <f t="shared" si="0"/>
        <v>1276871680</v>
      </c>
      <c r="L51" s="26"/>
    </row>
  </sheetData>
  <mergeCells count="6">
    <mergeCell ref="L3:L4"/>
    <mergeCell ref="B3:B4"/>
    <mergeCell ref="C3:C4"/>
    <mergeCell ref="D3:D4"/>
    <mergeCell ref="E3:E4"/>
    <mergeCell ref="F3:K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333437-5D43-4384-A197-5A91397D8856}">
          <x14:formula1>
            <xm:f>'C:\HB JOB\07-ITIE Afghanistan\03- Reconciliation phase\05- Database\02- May\300519\[01- Reconciliation database - AEITI FY 1395 update 300519.xlsx]Companies'!#REF!</xm:f>
          </x14:formula1>
          <xm:sqref>C5:C50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XFC48"/>
  <sheetViews>
    <sheetView showGridLines="0" zoomScale="80" zoomScaleNormal="80" workbookViewId="0">
      <selection activeCell="B1" sqref="B1"/>
    </sheetView>
  </sheetViews>
  <sheetFormatPr baseColWidth="10" defaultColWidth="9.140625" defaultRowHeight="15" x14ac:dyDescent="0.25"/>
  <cols>
    <col min="1" max="1" width="2.85546875" style="28" customWidth="1"/>
    <col min="2" max="2" width="9.140625" style="28"/>
    <col min="3" max="3" width="17" style="28" bestFit="1" customWidth="1"/>
    <col min="4" max="4" width="27.5703125" style="28" bestFit="1" customWidth="1"/>
    <col min="5" max="5" width="16.5703125" style="28" bestFit="1" customWidth="1"/>
    <col min="6" max="6" width="14" style="28" bestFit="1" customWidth="1"/>
    <col min="7" max="7" width="15.85546875" style="28" bestFit="1" customWidth="1"/>
    <col min="8" max="8" width="11" style="28" bestFit="1" customWidth="1"/>
    <col min="9" max="9" width="17" style="28" customWidth="1"/>
    <col min="10" max="10" width="16.42578125" style="28" customWidth="1"/>
    <col min="11" max="11" width="18.5703125" style="28" customWidth="1"/>
    <col min="12" max="12" width="8.85546875" style="28" bestFit="1" customWidth="1"/>
    <col min="13" max="13" width="9.140625" style="28"/>
    <col min="14" max="14" width="5" style="28" bestFit="1" customWidth="1"/>
    <col min="15" max="15" width="17" style="28" bestFit="1" customWidth="1"/>
    <col min="16" max="19" width="15.42578125" style="28" customWidth="1"/>
    <col min="20" max="16384" width="9.140625" style="28"/>
  </cols>
  <sheetData>
    <row r="1" spans="2:16383" x14ac:dyDescent="0.25">
      <c r="B1" s="52" t="s">
        <v>113</v>
      </c>
    </row>
    <row r="2" spans="2:16383" ht="15.75" thickBot="1" x14ac:dyDescent="0.3">
      <c r="N2" s="9" t="s">
        <v>13</v>
      </c>
    </row>
    <row r="3" spans="2:16383" ht="16.5" customHeight="1" thickBot="1" x14ac:dyDescent="0.35">
      <c r="B3" s="166" t="s">
        <v>0</v>
      </c>
      <c r="C3" s="166" t="s">
        <v>1</v>
      </c>
      <c r="D3" s="166" t="s">
        <v>2</v>
      </c>
      <c r="E3" s="166" t="s">
        <v>326</v>
      </c>
      <c r="F3" s="169" t="s">
        <v>3</v>
      </c>
      <c r="G3" s="169"/>
      <c r="H3" s="169"/>
      <c r="I3" s="169"/>
      <c r="J3" s="169"/>
      <c r="K3" s="169"/>
      <c r="L3" s="164" t="s">
        <v>4</v>
      </c>
      <c r="R3" s="170" t="s">
        <v>15</v>
      </c>
      <c r="S3" s="170"/>
    </row>
    <row r="4" spans="2:16383" ht="40.5" x14ac:dyDescent="0.25">
      <c r="B4" s="167"/>
      <c r="C4" s="167"/>
      <c r="D4" s="167"/>
      <c r="E4" s="168"/>
      <c r="F4" s="59" t="s">
        <v>5</v>
      </c>
      <c r="G4" s="59" t="s">
        <v>324</v>
      </c>
      <c r="H4" s="59" t="s">
        <v>6</v>
      </c>
      <c r="I4" s="1" t="s">
        <v>322</v>
      </c>
      <c r="J4" s="1" t="s">
        <v>321</v>
      </c>
      <c r="K4" s="1" t="s">
        <v>320</v>
      </c>
      <c r="L4" s="165"/>
      <c r="N4" s="1" t="s">
        <v>0</v>
      </c>
      <c r="O4" s="59" t="s">
        <v>1</v>
      </c>
      <c r="P4" s="59" t="s">
        <v>326</v>
      </c>
      <c r="Q4" s="59" t="s">
        <v>324</v>
      </c>
      <c r="R4" s="59" t="s">
        <v>321</v>
      </c>
      <c r="S4" s="59" t="s">
        <v>320</v>
      </c>
    </row>
    <row r="5" spans="2:16383" x14ac:dyDescent="0.25">
      <c r="B5" s="2">
        <v>1</v>
      </c>
      <c r="C5" s="2" t="s">
        <v>9</v>
      </c>
      <c r="D5" s="2" t="s">
        <v>10</v>
      </c>
      <c r="E5" s="3">
        <v>111752153</v>
      </c>
      <c r="F5" s="4" t="s">
        <v>328</v>
      </c>
      <c r="G5" s="4">
        <v>3361826</v>
      </c>
      <c r="H5" s="4">
        <v>0</v>
      </c>
      <c r="I5" s="4">
        <v>0</v>
      </c>
      <c r="J5" s="4">
        <v>7132757</v>
      </c>
      <c r="K5" s="4">
        <v>107981222</v>
      </c>
      <c r="L5" s="2"/>
      <c r="N5" s="10">
        <v>1</v>
      </c>
      <c r="O5" s="10" t="s">
        <v>9</v>
      </c>
      <c r="P5" s="11">
        <f>SUMIF($C$5:$C$47,$O$5,$E$5:$E$47)/1000000</f>
        <v>265.23494399999998</v>
      </c>
      <c r="Q5" s="11">
        <f>SUMIF($C$5:$C$47,$O$5,$G$5:$G$47)/1000000</f>
        <v>4.7917480000000001</v>
      </c>
      <c r="R5" s="11">
        <f>SUMIF($C$5:$C$47,$O$5,$J$5:$J$47)/1000000</f>
        <v>10.626492000000001</v>
      </c>
      <c r="S5" s="11">
        <f>P5+Q5-R5</f>
        <v>259.40019999999998</v>
      </c>
    </row>
    <row r="6" spans="2:16383" x14ac:dyDescent="0.25">
      <c r="B6" s="5">
        <v>1</v>
      </c>
      <c r="C6" s="6" t="s">
        <v>9</v>
      </c>
      <c r="D6" s="5" t="s">
        <v>11</v>
      </c>
      <c r="E6" s="7">
        <v>22000000</v>
      </c>
      <c r="F6" s="8" t="s">
        <v>329</v>
      </c>
      <c r="G6" s="8">
        <v>0</v>
      </c>
      <c r="H6" s="8">
        <v>0</v>
      </c>
      <c r="I6" s="8">
        <v>0</v>
      </c>
      <c r="J6" s="8">
        <v>0</v>
      </c>
      <c r="K6" s="8">
        <v>22000000</v>
      </c>
      <c r="L6" s="5"/>
      <c r="N6" s="12">
        <v>5</v>
      </c>
      <c r="O6" s="12" t="s">
        <v>12</v>
      </c>
      <c r="P6" s="13">
        <f>SUMIF($C$5:$C$47,O6,$E$5:$E$47)/1000000</f>
        <v>1011.636736</v>
      </c>
      <c r="Q6" s="13">
        <v>504.42929199999998</v>
      </c>
      <c r="R6" s="13">
        <v>322.70665700000001</v>
      </c>
      <c r="S6" s="13">
        <v>1193.359367</v>
      </c>
    </row>
    <row r="7" spans="2:16383" ht="15.75" thickBot="1" x14ac:dyDescent="0.3">
      <c r="B7" s="2">
        <v>1</v>
      </c>
      <c r="C7" s="2" t="s">
        <v>9</v>
      </c>
      <c r="D7" s="2" t="s">
        <v>12</v>
      </c>
      <c r="E7" s="3">
        <v>44643600</v>
      </c>
      <c r="F7" s="4" t="s">
        <v>330</v>
      </c>
      <c r="G7" s="4">
        <v>0</v>
      </c>
      <c r="H7" s="4">
        <v>0</v>
      </c>
      <c r="I7" s="4">
        <v>0</v>
      </c>
      <c r="J7" s="4">
        <v>0</v>
      </c>
      <c r="K7" s="4">
        <v>44643600</v>
      </c>
      <c r="L7" s="2"/>
      <c r="N7" s="14" t="s">
        <v>21</v>
      </c>
      <c r="O7" s="15" t="s">
        <v>21</v>
      </c>
      <c r="P7" s="16">
        <f>SUM(P5:P6)</f>
        <v>1276.87168</v>
      </c>
      <c r="Q7" s="16">
        <f t="shared" ref="Q7:S7" si="0">SUM(Q5:Q6)</f>
        <v>509.22103999999996</v>
      </c>
      <c r="R7" s="16">
        <f t="shared" si="0"/>
        <v>333.33314899999999</v>
      </c>
      <c r="S7" s="16">
        <f t="shared" si="0"/>
        <v>1452.7595670000001</v>
      </c>
    </row>
    <row r="8" spans="2:16383" s="27" customFormat="1" x14ac:dyDescent="0.25">
      <c r="B8" s="5">
        <v>1</v>
      </c>
      <c r="C8" s="6" t="s">
        <v>9</v>
      </c>
      <c r="D8" s="5" t="s">
        <v>14</v>
      </c>
      <c r="E8" s="7">
        <v>1500000</v>
      </c>
      <c r="F8" s="8" t="s">
        <v>331</v>
      </c>
      <c r="G8" s="8">
        <v>0</v>
      </c>
      <c r="H8" s="8">
        <v>0</v>
      </c>
      <c r="I8" s="8">
        <v>0</v>
      </c>
      <c r="J8" s="8">
        <v>500000</v>
      </c>
      <c r="K8" s="8">
        <v>1000000</v>
      </c>
      <c r="L8" s="5"/>
      <c r="M8" s="28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  <c r="XEN8" s="13"/>
      <c r="XEO8" s="13"/>
      <c r="XEP8" s="13"/>
      <c r="XEQ8" s="13"/>
      <c r="XER8" s="13"/>
      <c r="XES8" s="13"/>
      <c r="XET8" s="13"/>
      <c r="XEU8" s="13"/>
      <c r="XEV8" s="13"/>
      <c r="XEW8" s="13"/>
      <c r="XEX8" s="13"/>
      <c r="XEY8" s="13"/>
      <c r="XEZ8" s="13"/>
      <c r="XFA8" s="13"/>
      <c r="XFB8" s="13"/>
      <c r="XFC8" s="13"/>
    </row>
    <row r="9" spans="2:16383" s="27" customFormat="1" x14ac:dyDescent="0.25">
      <c r="B9" s="2">
        <v>1</v>
      </c>
      <c r="C9" s="2" t="s">
        <v>9</v>
      </c>
      <c r="D9" s="2" t="s">
        <v>16</v>
      </c>
      <c r="E9" s="3">
        <v>430000</v>
      </c>
      <c r="F9" s="4" t="s">
        <v>332</v>
      </c>
      <c r="G9" s="4">
        <v>0</v>
      </c>
      <c r="H9" s="4">
        <v>0</v>
      </c>
      <c r="I9" s="4">
        <v>0</v>
      </c>
      <c r="J9" s="4">
        <v>200000</v>
      </c>
      <c r="K9" s="4">
        <v>230000</v>
      </c>
      <c r="L9" s="2"/>
      <c r="M9" s="28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  <c r="XAV9" s="13"/>
      <c r="XAW9" s="13"/>
      <c r="XAX9" s="13"/>
      <c r="XAY9" s="13"/>
      <c r="XAZ9" s="13"/>
      <c r="XBA9" s="13"/>
      <c r="XBB9" s="13"/>
      <c r="XBC9" s="13"/>
      <c r="XBD9" s="13"/>
      <c r="XBE9" s="13"/>
      <c r="XBF9" s="13"/>
      <c r="XBG9" s="13"/>
      <c r="XBH9" s="13"/>
      <c r="XBI9" s="13"/>
      <c r="XBJ9" s="13"/>
      <c r="XBK9" s="13"/>
      <c r="XBL9" s="13"/>
      <c r="XBM9" s="13"/>
      <c r="XBN9" s="13"/>
      <c r="XBO9" s="13"/>
      <c r="XBP9" s="13"/>
      <c r="XBQ9" s="13"/>
      <c r="XBR9" s="13"/>
      <c r="XBS9" s="13"/>
      <c r="XBT9" s="13"/>
      <c r="XBU9" s="13"/>
      <c r="XBV9" s="13"/>
      <c r="XBW9" s="13"/>
      <c r="XBX9" s="13"/>
      <c r="XBY9" s="13"/>
      <c r="XBZ9" s="13"/>
      <c r="XCA9" s="13"/>
      <c r="XCB9" s="13"/>
      <c r="XCC9" s="13"/>
      <c r="XCD9" s="13"/>
      <c r="XCE9" s="13"/>
      <c r="XCF9" s="13"/>
      <c r="XCG9" s="13"/>
      <c r="XCH9" s="13"/>
      <c r="XCI9" s="13"/>
      <c r="XCJ9" s="13"/>
      <c r="XCK9" s="13"/>
      <c r="XCL9" s="13"/>
      <c r="XCM9" s="13"/>
      <c r="XCN9" s="13"/>
      <c r="XCO9" s="13"/>
      <c r="XCP9" s="13"/>
      <c r="XCQ9" s="13"/>
      <c r="XCR9" s="13"/>
      <c r="XCS9" s="13"/>
      <c r="XCT9" s="13"/>
      <c r="XCU9" s="13"/>
      <c r="XCV9" s="13"/>
      <c r="XCW9" s="13"/>
      <c r="XCX9" s="13"/>
      <c r="XCY9" s="13"/>
      <c r="XCZ9" s="13"/>
      <c r="XDA9" s="13"/>
      <c r="XDB9" s="13"/>
      <c r="XDC9" s="13"/>
      <c r="XDD9" s="13"/>
      <c r="XDE9" s="13"/>
      <c r="XDF9" s="13"/>
      <c r="XDG9" s="13"/>
      <c r="XDH9" s="13"/>
      <c r="XDI9" s="13"/>
      <c r="XDJ9" s="13"/>
      <c r="XDK9" s="13"/>
      <c r="XDL9" s="13"/>
      <c r="XDM9" s="13"/>
      <c r="XDN9" s="13"/>
      <c r="XDO9" s="13"/>
      <c r="XDP9" s="13"/>
      <c r="XDQ9" s="13"/>
      <c r="XDR9" s="13"/>
      <c r="XDS9" s="13"/>
      <c r="XDT9" s="13"/>
      <c r="XDU9" s="13"/>
      <c r="XDV9" s="13"/>
      <c r="XDW9" s="13"/>
      <c r="XDX9" s="13"/>
      <c r="XDY9" s="13"/>
      <c r="XDZ9" s="13"/>
      <c r="XEA9" s="13"/>
      <c r="XEB9" s="13"/>
      <c r="XEC9" s="13"/>
      <c r="XED9" s="13"/>
      <c r="XEE9" s="13"/>
      <c r="XEF9" s="13"/>
      <c r="XEG9" s="13"/>
      <c r="XEH9" s="13"/>
      <c r="XEI9" s="13"/>
      <c r="XEJ9" s="13"/>
      <c r="XEK9" s="13"/>
      <c r="XEL9" s="13"/>
      <c r="XEM9" s="13"/>
      <c r="XEN9" s="13"/>
      <c r="XEO9" s="13"/>
      <c r="XEP9" s="13"/>
      <c r="XEQ9" s="13"/>
      <c r="XER9" s="13"/>
      <c r="XES9" s="13"/>
      <c r="XET9" s="13"/>
      <c r="XEU9" s="13"/>
      <c r="XEV9" s="13"/>
      <c r="XEW9" s="13"/>
      <c r="XEX9" s="13"/>
      <c r="XEY9" s="13"/>
      <c r="XEZ9" s="13"/>
      <c r="XFA9" s="13"/>
      <c r="XFB9" s="13"/>
      <c r="XFC9" s="13"/>
    </row>
    <row r="10" spans="2:16383" x14ac:dyDescent="0.25">
      <c r="B10" s="5">
        <v>1</v>
      </c>
      <c r="C10" s="6" t="s">
        <v>9</v>
      </c>
      <c r="D10" s="5" t="s">
        <v>17</v>
      </c>
      <c r="E10" s="7">
        <v>30000</v>
      </c>
      <c r="F10" s="8" t="s">
        <v>333</v>
      </c>
      <c r="G10" s="8">
        <v>0</v>
      </c>
      <c r="H10" s="8">
        <v>0</v>
      </c>
      <c r="I10" s="8">
        <v>0</v>
      </c>
      <c r="J10" s="8">
        <v>0</v>
      </c>
      <c r="K10" s="8">
        <v>30000</v>
      </c>
      <c r="L10" s="5"/>
    </row>
    <row r="11" spans="2:16383" x14ac:dyDescent="0.25">
      <c r="B11" s="2">
        <v>1</v>
      </c>
      <c r="C11" s="2" t="s">
        <v>9</v>
      </c>
      <c r="D11" s="2" t="s">
        <v>19</v>
      </c>
      <c r="E11" s="3">
        <v>558000</v>
      </c>
      <c r="F11" s="4" t="s">
        <v>334</v>
      </c>
      <c r="G11" s="4">
        <v>0</v>
      </c>
      <c r="H11" s="4">
        <v>0</v>
      </c>
      <c r="I11" s="4">
        <v>0</v>
      </c>
      <c r="J11" s="4">
        <v>358000</v>
      </c>
      <c r="K11" s="4">
        <v>200000</v>
      </c>
      <c r="L11" s="2"/>
    </row>
    <row r="12" spans="2:16383" x14ac:dyDescent="0.25">
      <c r="B12" s="5">
        <v>1</v>
      </c>
      <c r="C12" s="6" t="s">
        <v>9</v>
      </c>
      <c r="D12" s="5" t="s">
        <v>20</v>
      </c>
      <c r="E12" s="7">
        <v>834000</v>
      </c>
      <c r="F12" s="8" t="s">
        <v>335</v>
      </c>
      <c r="G12" s="8">
        <v>600000</v>
      </c>
      <c r="H12" s="8">
        <v>0</v>
      </c>
      <c r="I12" s="8">
        <v>0</v>
      </c>
      <c r="J12" s="8">
        <v>234000</v>
      </c>
      <c r="K12" s="8">
        <v>1200000</v>
      </c>
      <c r="L12" s="5"/>
    </row>
    <row r="13" spans="2:16383" x14ac:dyDescent="0.25">
      <c r="B13" s="2">
        <v>1</v>
      </c>
      <c r="C13" s="2" t="s">
        <v>9</v>
      </c>
      <c r="D13" s="2" t="s">
        <v>22</v>
      </c>
      <c r="E13" s="3">
        <v>15821942</v>
      </c>
      <c r="F13" s="4">
        <v>1385</v>
      </c>
      <c r="G13" s="4">
        <v>0</v>
      </c>
      <c r="H13" s="4">
        <v>0</v>
      </c>
      <c r="I13" s="4">
        <v>0</v>
      </c>
      <c r="J13" s="4">
        <v>0</v>
      </c>
      <c r="K13" s="4">
        <v>15821942</v>
      </c>
      <c r="L13" s="2"/>
    </row>
    <row r="14" spans="2:16383" x14ac:dyDescent="0.25">
      <c r="B14" s="5">
        <v>1</v>
      </c>
      <c r="C14" s="6" t="s">
        <v>9</v>
      </c>
      <c r="D14" s="5" t="s">
        <v>25</v>
      </c>
      <c r="E14" s="7">
        <v>0</v>
      </c>
      <c r="F14" s="8" t="s">
        <v>89</v>
      </c>
      <c r="G14" s="8">
        <v>84772</v>
      </c>
      <c r="H14" s="8">
        <v>0</v>
      </c>
      <c r="I14" s="8">
        <v>0</v>
      </c>
      <c r="J14" s="8">
        <v>0</v>
      </c>
      <c r="K14" s="8">
        <v>84772</v>
      </c>
      <c r="L14" s="5"/>
    </row>
    <row r="15" spans="2:16383" x14ac:dyDescent="0.25">
      <c r="B15" s="2">
        <v>1</v>
      </c>
      <c r="C15" s="2" t="s">
        <v>9</v>
      </c>
      <c r="D15" s="2" t="s">
        <v>27</v>
      </c>
      <c r="E15" s="3">
        <v>61249358</v>
      </c>
      <c r="F15" s="4" t="s">
        <v>336</v>
      </c>
      <c r="G15" s="4">
        <v>0</v>
      </c>
      <c r="H15" s="4">
        <v>0</v>
      </c>
      <c r="I15" s="4">
        <v>0</v>
      </c>
      <c r="J15" s="4">
        <v>0</v>
      </c>
      <c r="K15" s="4">
        <v>61249358</v>
      </c>
      <c r="L15" s="2"/>
    </row>
    <row r="16" spans="2:16383" x14ac:dyDescent="0.25">
      <c r="B16" s="5">
        <v>1</v>
      </c>
      <c r="C16" s="6" t="s">
        <v>9</v>
      </c>
      <c r="D16" s="5" t="s">
        <v>28</v>
      </c>
      <c r="E16" s="7">
        <v>4449721</v>
      </c>
      <c r="F16" s="8">
        <v>1388</v>
      </c>
      <c r="G16" s="8">
        <v>0</v>
      </c>
      <c r="H16" s="8">
        <v>0</v>
      </c>
      <c r="I16" s="8">
        <v>0</v>
      </c>
      <c r="J16" s="8">
        <v>0</v>
      </c>
      <c r="K16" s="8">
        <v>4449721</v>
      </c>
      <c r="L16" s="5"/>
    </row>
    <row r="17" spans="2:12" x14ac:dyDescent="0.25">
      <c r="B17" s="2">
        <v>1</v>
      </c>
      <c r="C17" s="2" t="s">
        <v>9</v>
      </c>
      <c r="D17" s="2" t="s">
        <v>29</v>
      </c>
      <c r="E17" s="3">
        <v>27630</v>
      </c>
      <c r="F17" s="4" t="s">
        <v>89</v>
      </c>
      <c r="G17" s="4">
        <v>0</v>
      </c>
      <c r="H17" s="4">
        <v>0</v>
      </c>
      <c r="I17" s="4">
        <v>0</v>
      </c>
      <c r="J17" s="4">
        <v>27630</v>
      </c>
      <c r="K17" s="4">
        <v>0</v>
      </c>
      <c r="L17" s="2"/>
    </row>
    <row r="18" spans="2:12" x14ac:dyDescent="0.25">
      <c r="B18" s="5">
        <v>1</v>
      </c>
      <c r="C18" s="6" t="s">
        <v>9</v>
      </c>
      <c r="D18" s="5" t="s">
        <v>31</v>
      </c>
      <c r="E18" s="7">
        <v>42</v>
      </c>
      <c r="F18" s="8" t="s">
        <v>89</v>
      </c>
      <c r="G18" s="8">
        <v>0</v>
      </c>
      <c r="H18" s="8">
        <v>0</v>
      </c>
      <c r="I18" s="8">
        <v>0</v>
      </c>
      <c r="J18" s="8">
        <v>0</v>
      </c>
      <c r="K18" s="8">
        <v>42</v>
      </c>
      <c r="L18" s="5"/>
    </row>
    <row r="19" spans="2:12" x14ac:dyDescent="0.25">
      <c r="B19" s="2">
        <v>1</v>
      </c>
      <c r="C19" s="2" t="s">
        <v>9</v>
      </c>
      <c r="D19" s="2" t="s">
        <v>32</v>
      </c>
      <c r="E19" s="3">
        <v>196069</v>
      </c>
      <c r="F19" s="4" t="s">
        <v>333</v>
      </c>
      <c r="G19" s="4">
        <v>0</v>
      </c>
      <c r="H19" s="4">
        <v>0</v>
      </c>
      <c r="I19" s="4">
        <v>0</v>
      </c>
      <c r="J19" s="4">
        <v>0</v>
      </c>
      <c r="K19" s="4">
        <v>196069</v>
      </c>
      <c r="L19" s="2"/>
    </row>
    <row r="20" spans="2:12" x14ac:dyDescent="0.25">
      <c r="B20" s="5">
        <v>1</v>
      </c>
      <c r="C20" s="6" t="s">
        <v>9</v>
      </c>
      <c r="D20" s="5" t="s">
        <v>33</v>
      </c>
      <c r="E20" s="7">
        <v>8240</v>
      </c>
      <c r="F20" s="8">
        <v>1391</v>
      </c>
      <c r="G20" s="8">
        <v>0</v>
      </c>
      <c r="H20" s="8">
        <v>0</v>
      </c>
      <c r="I20" s="8">
        <v>0</v>
      </c>
      <c r="J20" s="8">
        <v>0</v>
      </c>
      <c r="K20" s="8">
        <v>8240</v>
      </c>
      <c r="L20" s="5"/>
    </row>
    <row r="21" spans="2:12" x14ac:dyDescent="0.25">
      <c r="B21" s="2">
        <v>1</v>
      </c>
      <c r="C21" s="2" t="s">
        <v>9</v>
      </c>
      <c r="D21" s="2" t="s">
        <v>34</v>
      </c>
      <c r="E21" s="3">
        <v>10339</v>
      </c>
      <c r="F21" s="4" t="s">
        <v>337</v>
      </c>
      <c r="G21" s="4">
        <v>0</v>
      </c>
      <c r="H21" s="4">
        <v>0</v>
      </c>
      <c r="I21" s="4">
        <v>0</v>
      </c>
      <c r="J21" s="4">
        <v>0</v>
      </c>
      <c r="K21" s="4">
        <v>10339</v>
      </c>
      <c r="L21" s="2"/>
    </row>
    <row r="22" spans="2:12" x14ac:dyDescent="0.25">
      <c r="B22" s="5">
        <v>1</v>
      </c>
      <c r="C22" s="6" t="s">
        <v>9</v>
      </c>
      <c r="D22" s="5" t="s">
        <v>35</v>
      </c>
      <c r="E22" s="7">
        <v>64155</v>
      </c>
      <c r="F22" s="8" t="s">
        <v>89</v>
      </c>
      <c r="G22" s="8">
        <v>0</v>
      </c>
      <c r="H22" s="8">
        <v>0</v>
      </c>
      <c r="I22" s="8">
        <v>0</v>
      </c>
      <c r="J22" s="8">
        <v>64155</v>
      </c>
      <c r="K22" s="8">
        <v>0</v>
      </c>
      <c r="L22" s="5"/>
    </row>
    <row r="23" spans="2:12" x14ac:dyDescent="0.25">
      <c r="B23" s="2">
        <v>1</v>
      </c>
      <c r="C23" s="2" t="s">
        <v>9</v>
      </c>
      <c r="D23" s="2" t="s">
        <v>36</v>
      </c>
      <c r="E23" s="3">
        <v>364099</v>
      </c>
      <c r="F23" s="4" t="s">
        <v>338</v>
      </c>
      <c r="G23" s="4">
        <v>0</v>
      </c>
      <c r="H23" s="4">
        <v>0</v>
      </c>
      <c r="I23" s="4">
        <v>0</v>
      </c>
      <c r="J23" s="4">
        <v>0</v>
      </c>
      <c r="K23" s="4">
        <v>364099</v>
      </c>
      <c r="L23" s="2"/>
    </row>
    <row r="24" spans="2:12" x14ac:dyDescent="0.25">
      <c r="B24" s="5">
        <v>1</v>
      </c>
      <c r="C24" s="6" t="s">
        <v>9</v>
      </c>
      <c r="D24" s="5" t="s">
        <v>38</v>
      </c>
      <c r="E24" s="7">
        <v>0</v>
      </c>
      <c r="F24" s="8">
        <v>1396</v>
      </c>
      <c r="G24" s="8">
        <v>200000</v>
      </c>
      <c r="H24" s="8">
        <v>0</v>
      </c>
      <c r="I24" s="8">
        <v>0</v>
      </c>
      <c r="J24" s="8">
        <v>0</v>
      </c>
      <c r="K24" s="8">
        <v>200000</v>
      </c>
      <c r="L24" s="5"/>
    </row>
    <row r="25" spans="2:12" x14ac:dyDescent="0.25">
      <c r="B25" s="2">
        <v>1</v>
      </c>
      <c r="C25" s="2" t="s">
        <v>9</v>
      </c>
      <c r="D25" s="2" t="s">
        <v>39</v>
      </c>
      <c r="E25" s="3">
        <v>7000</v>
      </c>
      <c r="F25" s="4">
        <v>1367</v>
      </c>
      <c r="G25" s="4">
        <v>0</v>
      </c>
      <c r="H25" s="4">
        <v>0</v>
      </c>
      <c r="I25" s="4">
        <v>0</v>
      </c>
      <c r="J25" s="4">
        <v>0</v>
      </c>
      <c r="K25" s="4">
        <v>7000</v>
      </c>
      <c r="L25" s="2"/>
    </row>
    <row r="26" spans="2:12" x14ac:dyDescent="0.25">
      <c r="B26" s="5">
        <v>1</v>
      </c>
      <c r="C26" s="6" t="s">
        <v>9</v>
      </c>
      <c r="D26" s="5" t="s">
        <v>40</v>
      </c>
      <c r="E26" s="7">
        <v>47400</v>
      </c>
      <c r="F26" s="8" t="s">
        <v>339</v>
      </c>
      <c r="G26" s="8">
        <v>0</v>
      </c>
      <c r="H26" s="8">
        <v>0</v>
      </c>
      <c r="I26" s="8">
        <v>0</v>
      </c>
      <c r="J26" s="8">
        <v>0</v>
      </c>
      <c r="K26" s="8">
        <v>47400</v>
      </c>
      <c r="L26" s="5"/>
    </row>
    <row r="27" spans="2:12" x14ac:dyDescent="0.25">
      <c r="B27" s="2">
        <v>1</v>
      </c>
      <c r="C27" s="2" t="s">
        <v>9</v>
      </c>
      <c r="D27" s="2" t="s">
        <v>41</v>
      </c>
      <c r="E27" s="3">
        <v>8861</v>
      </c>
      <c r="F27" s="4" t="s">
        <v>339</v>
      </c>
      <c r="G27" s="4">
        <v>0</v>
      </c>
      <c r="H27" s="4">
        <v>0</v>
      </c>
      <c r="I27" s="4">
        <v>0</v>
      </c>
      <c r="J27" s="4">
        <v>0</v>
      </c>
      <c r="K27" s="4">
        <v>8861</v>
      </c>
      <c r="L27" s="2"/>
    </row>
    <row r="28" spans="2:12" x14ac:dyDescent="0.25">
      <c r="B28" s="5">
        <v>1</v>
      </c>
      <c r="C28" s="6" t="s">
        <v>9</v>
      </c>
      <c r="D28" s="5" t="s">
        <v>42</v>
      </c>
      <c r="E28" s="7">
        <v>500000</v>
      </c>
      <c r="F28" s="8" t="s">
        <v>89</v>
      </c>
      <c r="G28" s="8">
        <v>0</v>
      </c>
      <c r="H28" s="8">
        <v>0</v>
      </c>
      <c r="I28" s="8">
        <v>0</v>
      </c>
      <c r="J28" s="8">
        <v>1734972</v>
      </c>
      <c r="K28" s="8">
        <v>-1234972</v>
      </c>
      <c r="L28" s="5"/>
    </row>
    <row r="29" spans="2:12" x14ac:dyDescent="0.25">
      <c r="B29" s="2">
        <v>1</v>
      </c>
      <c r="C29" s="2" t="s">
        <v>9</v>
      </c>
      <c r="D29" s="2" t="s">
        <v>43</v>
      </c>
      <c r="E29" s="3">
        <v>157600</v>
      </c>
      <c r="F29" s="4">
        <v>1393</v>
      </c>
      <c r="G29" s="4">
        <v>0</v>
      </c>
      <c r="H29" s="4">
        <v>0</v>
      </c>
      <c r="I29" s="4">
        <v>0</v>
      </c>
      <c r="J29" s="4">
        <v>0</v>
      </c>
      <c r="K29" s="4">
        <v>157600</v>
      </c>
      <c r="L29" s="2"/>
    </row>
    <row r="30" spans="2:12" x14ac:dyDescent="0.25">
      <c r="B30" s="5">
        <v>1</v>
      </c>
      <c r="C30" s="6" t="s">
        <v>9</v>
      </c>
      <c r="D30" s="5" t="s">
        <v>44</v>
      </c>
      <c r="E30" s="7">
        <v>3000</v>
      </c>
      <c r="F30" s="8">
        <v>1392</v>
      </c>
      <c r="G30" s="8">
        <v>0</v>
      </c>
      <c r="H30" s="8">
        <v>0</v>
      </c>
      <c r="I30" s="8">
        <v>0</v>
      </c>
      <c r="J30" s="8">
        <v>0</v>
      </c>
      <c r="K30" s="8">
        <v>3000</v>
      </c>
      <c r="L30" s="5"/>
    </row>
    <row r="31" spans="2:12" x14ac:dyDescent="0.25">
      <c r="B31" s="2">
        <v>1</v>
      </c>
      <c r="C31" s="2" t="s">
        <v>9</v>
      </c>
      <c r="D31" s="2" t="s">
        <v>45</v>
      </c>
      <c r="E31" s="3">
        <v>3882</v>
      </c>
      <c r="F31" s="4" t="s">
        <v>89</v>
      </c>
      <c r="G31" s="4">
        <v>0</v>
      </c>
      <c r="H31" s="4">
        <v>0</v>
      </c>
      <c r="I31" s="4">
        <v>0</v>
      </c>
      <c r="J31" s="4">
        <v>3882</v>
      </c>
      <c r="K31" s="4">
        <v>0</v>
      </c>
      <c r="L31" s="2"/>
    </row>
    <row r="32" spans="2:12" x14ac:dyDescent="0.25">
      <c r="B32" s="17">
        <v>1</v>
      </c>
      <c r="C32" s="6" t="s">
        <v>9</v>
      </c>
      <c r="D32" s="17" t="s">
        <v>46</v>
      </c>
      <c r="E32" s="18">
        <v>1565</v>
      </c>
      <c r="F32" s="19">
        <v>1384</v>
      </c>
      <c r="G32" s="19">
        <v>0</v>
      </c>
      <c r="H32" s="19">
        <v>0</v>
      </c>
      <c r="I32" s="19">
        <v>0</v>
      </c>
      <c r="J32" s="19">
        <v>0</v>
      </c>
      <c r="K32" s="19">
        <v>1565</v>
      </c>
      <c r="L32" s="17"/>
    </row>
    <row r="33" spans="2:12" x14ac:dyDescent="0.25">
      <c r="B33" s="2">
        <v>1</v>
      </c>
      <c r="C33" s="2" t="s">
        <v>9</v>
      </c>
      <c r="D33" s="2" t="s">
        <v>47</v>
      </c>
      <c r="E33" s="3">
        <v>47850</v>
      </c>
      <c r="F33" s="4">
        <v>1380</v>
      </c>
      <c r="G33" s="4">
        <v>0</v>
      </c>
      <c r="H33" s="4">
        <v>0</v>
      </c>
      <c r="I33" s="4">
        <v>0</v>
      </c>
      <c r="J33" s="4">
        <v>0</v>
      </c>
      <c r="K33" s="4">
        <v>47850</v>
      </c>
      <c r="L33" s="2"/>
    </row>
    <row r="34" spans="2:12" x14ac:dyDescent="0.25">
      <c r="B34" s="17">
        <v>1</v>
      </c>
      <c r="C34" s="6" t="s">
        <v>9</v>
      </c>
      <c r="D34" s="17" t="s">
        <v>48</v>
      </c>
      <c r="E34" s="18">
        <v>138751</v>
      </c>
      <c r="F34" s="19" t="s">
        <v>89</v>
      </c>
      <c r="G34" s="19">
        <v>27018</v>
      </c>
      <c r="H34" s="19">
        <v>0</v>
      </c>
      <c r="I34" s="19">
        <v>0</v>
      </c>
      <c r="J34" s="19">
        <v>138751</v>
      </c>
      <c r="K34" s="19">
        <v>27018</v>
      </c>
      <c r="L34" s="17"/>
    </row>
    <row r="35" spans="2:12" x14ac:dyDescent="0.25">
      <c r="B35" s="2">
        <v>1</v>
      </c>
      <c r="C35" s="2" t="s">
        <v>9</v>
      </c>
      <c r="D35" s="2" t="s">
        <v>50</v>
      </c>
      <c r="E35" s="3">
        <v>232345</v>
      </c>
      <c r="F35" s="4" t="s">
        <v>89</v>
      </c>
      <c r="G35" s="4">
        <v>392804</v>
      </c>
      <c r="H35" s="4">
        <v>0</v>
      </c>
      <c r="I35" s="4">
        <v>0</v>
      </c>
      <c r="J35" s="4">
        <v>232345</v>
      </c>
      <c r="K35" s="4">
        <v>392804</v>
      </c>
      <c r="L35" s="2"/>
    </row>
    <row r="36" spans="2:12" x14ac:dyDescent="0.25">
      <c r="B36" s="17">
        <v>1</v>
      </c>
      <c r="C36" s="6" t="s">
        <v>9</v>
      </c>
      <c r="D36" s="17" t="s">
        <v>52</v>
      </c>
      <c r="E36" s="18">
        <v>147336</v>
      </c>
      <c r="F36" s="19" t="s">
        <v>339</v>
      </c>
      <c r="G36" s="19">
        <v>0</v>
      </c>
      <c r="H36" s="19">
        <v>0</v>
      </c>
      <c r="I36" s="19">
        <v>0</v>
      </c>
      <c r="J36" s="19">
        <v>0</v>
      </c>
      <c r="K36" s="19">
        <v>147336</v>
      </c>
      <c r="L36" s="17"/>
    </row>
    <row r="37" spans="2:12" x14ac:dyDescent="0.25">
      <c r="B37" s="2">
        <v>1</v>
      </c>
      <c r="C37" s="2" t="s">
        <v>9</v>
      </c>
      <c r="D37" s="2" t="s">
        <v>54</v>
      </c>
      <c r="E37" s="3">
        <v>0</v>
      </c>
      <c r="F37" s="4" t="s">
        <v>89</v>
      </c>
      <c r="G37" s="4">
        <v>340</v>
      </c>
      <c r="H37" s="4">
        <v>0</v>
      </c>
      <c r="I37" s="4">
        <v>0</v>
      </c>
      <c r="J37" s="4">
        <v>0</v>
      </c>
      <c r="K37" s="4">
        <v>340</v>
      </c>
      <c r="L37" s="2" t="s">
        <v>340</v>
      </c>
    </row>
    <row r="38" spans="2:12" x14ac:dyDescent="0.25">
      <c r="B38" s="17">
        <v>1</v>
      </c>
      <c r="C38" s="6" t="s">
        <v>9</v>
      </c>
      <c r="D38" s="17" t="s">
        <v>55</v>
      </c>
      <c r="E38" s="18">
        <v>0</v>
      </c>
      <c r="F38" s="19" t="s">
        <v>89</v>
      </c>
      <c r="G38" s="19">
        <v>119263</v>
      </c>
      <c r="H38" s="19">
        <v>0</v>
      </c>
      <c r="I38" s="19">
        <v>0</v>
      </c>
      <c r="J38" s="19">
        <v>0</v>
      </c>
      <c r="K38" s="19">
        <v>119263</v>
      </c>
      <c r="L38" s="17" t="s">
        <v>340</v>
      </c>
    </row>
    <row r="39" spans="2:12" x14ac:dyDescent="0.25">
      <c r="B39" s="2">
        <v>1</v>
      </c>
      <c r="C39" s="2" t="s">
        <v>9</v>
      </c>
      <c r="D39" s="2" t="s">
        <v>56</v>
      </c>
      <c r="E39" s="3">
        <v>6</v>
      </c>
      <c r="F39" s="4" t="s">
        <v>89</v>
      </c>
      <c r="G39" s="4">
        <v>0</v>
      </c>
      <c r="H39" s="4">
        <v>0</v>
      </c>
      <c r="I39" s="4">
        <v>0</v>
      </c>
      <c r="J39" s="4">
        <v>0</v>
      </c>
      <c r="K39" s="4">
        <v>6</v>
      </c>
      <c r="L39" s="2"/>
    </row>
    <row r="40" spans="2:12" x14ac:dyDescent="0.25">
      <c r="B40" s="17">
        <v>1</v>
      </c>
      <c r="C40" s="6" t="s">
        <v>9</v>
      </c>
      <c r="D40" s="17" t="s">
        <v>57</v>
      </c>
      <c r="E40" s="18">
        <v>0</v>
      </c>
      <c r="F40" s="19" t="s">
        <v>89</v>
      </c>
      <c r="G40" s="19">
        <v>5725</v>
      </c>
      <c r="H40" s="19">
        <v>0</v>
      </c>
      <c r="I40" s="19">
        <v>0</v>
      </c>
      <c r="J40" s="19">
        <v>0</v>
      </c>
      <c r="K40" s="19">
        <v>5725</v>
      </c>
      <c r="L40" s="17" t="s">
        <v>340</v>
      </c>
    </row>
    <row r="41" spans="2:12" x14ac:dyDescent="0.25">
      <c r="B41" s="2">
        <v>5</v>
      </c>
      <c r="C41" s="2" t="s">
        <v>12</v>
      </c>
      <c r="D41" s="2" t="s">
        <v>58</v>
      </c>
      <c r="E41" s="20">
        <v>458514029</v>
      </c>
      <c r="F41" s="21" t="s">
        <v>59</v>
      </c>
      <c r="G41" s="22">
        <v>454475210</v>
      </c>
      <c r="H41" s="21">
        <v>0</v>
      </c>
      <c r="I41" s="21">
        <v>0</v>
      </c>
      <c r="J41" s="21">
        <v>293359217</v>
      </c>
      <c r="K41" s="21">
        <v>619630022</v>
      </c>
      <c r="L41" s="2"/>
    </row>
    <row r="42" spans="2:12" x14ac:dyDescent="0.25">
      <c r="B42" s="17">
        <v>5</v>
      </c>
      <c r="C42" s="5" t="s">
        <v>12</v>
      </c>
      <c r="D42" s="5" t="s">
        <v>60</v>
      </c>
      <c r="E42" s="7">
        <v>341290600</v>
      </c>
      <c r="F42" s="5" t="s">
        <v>59</v>
      </c>
      <c r="G42" s="23">
        <v>24062219</v>
      </c>
      <c r="H42" s="23">
        <v>0</v>
      </c>
      <c r="I42" s="23">
        <v>0</v>
      </c>
      <c r="J42" s="23">
        <v>21436853</v>
      </c>
      <c r="K42" s="23">
        <v>343915966</v>
      </c>
      <c r="L42" s="5"/>
    </row>
    <row r="43" spans="2:12" x14ac:dyDescent="0.25">
      <c r="B43" s="2">
        <v>5</v>
      </c>
      <c r="C43" s="2" t="s">
        <v>12</v>
      </c>
      <c r="D43" s="2" t="s">
        <v>61</v>
      </c>
      <c r="E43" s="3">
        <v>69245075</v>
      </c>
      <c r="F43" s="2" t="s">
        <v>59</v>
      </c>
      <c r="G43" s="24">
        <v>6368832</v>
      </c>
      <c r="H43" s="24">
        <v>0</v>
      </c>
      <c r="I43" s="24">
        <v>0</v>
      </c>
      <c r="J43" s="24">
        <v>3628938</v>
      </c>
      <c r="K43" s="24">
        <v>71984969</v>
      </c>
      <c r="L43" s="2"/>
    </row>
    <row r="44" spans="2:12" x14ac:dyDescent="0.25">
      <c r="B44" s="17">
        <v>5</v>
      </c>
      <c r="C44" s="5" t="s">
        <v>12</v>
      </c>
      <c r="D44" s="5" t="s">
        <v>62</v>
      </c>
      <c r="E44" s="7">
        <v>4316826</v>
      </c>
      <c r="F44" s="5" t="s">
        <v>59</v>
      </c>
      <c r="G44" s="23">
        <v>0</v>
      </c>
      <c r="H44" s="23">
        <v>0</v>
      </c>
      <c r="I44" s="23">
        <v>0</v>
      </c>
      <c r="J44" s="23">
        <v>0</v>
      </c>
      <c r="K44" s="23">
        <v>4316820</v>
      </c>
      <c r="L44" s="5"/>
    </row>
    <row r="45" spans="2:12" x14ac:dyDescent="0.25">
      <c r="B45" s="2">
        <v>5</v>
      </c>
      <c r="C45" s="2" t="s">
        <v>12</v>
      </c>
      <c r="D45" s="2" t="s">
        <v>63</v>
      </c>
      <c r="E45" s="3">
        <v>38750475</v>
      </c>
      <c r="F45" s="2" t="s">
        <v>59</v>
      </c>
      <c r="G45" s="24">
        <v>0</v>
      </c>
      <c r="H45" s="24">
        <v>0</v>
      </c>
      <c r="I45" s="24">
        <v>0</v>
      </c>
      <c r="J45" s="24">
        <v>9785</v>
      </c>
      <c r="K45" s="24">
        <v>38740690</v>
      </c>
      <c r="L45" s="2"/>
    </row>
    <row r="46" spans="2:12" x14ac:dyDescent="0.25">
      <c r="B46" s="17">
        <v>5</v>
      </c>
      <c r="C46" s="5" t="s">
        <v>12</v>
      </c>
      <c r="D46" s="5" t="s">
        <v>64</v>
      </c>
      <c r="E46" s="7">
        <v>841409</v>
      </c>
      <c r="F46" s="5" t="s">
        <v>59</v>
      </c>
      <c r="G46" s="23">
        <v>3919117</v>
      </c>
      <c r="H46" s="23">
        <v>0</v>
      </c>
      <c r="I46" s="23">
        <v>0</v>
      </c>
      <c r="J46" s="23">
        <v>4271864</v>
      </c>
      <c r="K46" s="23">
        <v>488662</v>
      </c>
      <c r="L46" s="5"/>
    </row>
    <row r="47" spans="2:12" x14ac:dyDescent="0.25">
      <c r="B47" s="2">
        <v>5</v>
      </c>
      <c r="C47" s="2" t="s">
        <v>12</v>
      </c>
      <c r="D47" s="2" t="s">
        <v>65</v>
      </c>
      <c r="E47" s="24">
        <v>98678322</v>
      </c>
      <c r="F47" s="2" t="s">
        <v>59</v>
      </c>
      <c r="G47" s="24">
        <v>15603914</v>
      </c>
      <c r="H47" s="24">
        <v>0</v>
      </c>
      <c r="I47" s="24">
        <v>0</v>
      </c>
      <c r="J47" s="24">
        <v>0</v>
      </c>
      <c r="K47" s="24">
        <v>114282238</v>
      </c>
      <c r="L47" s="2"/>
    </row>
    <row r="48" spans="2:12" ht="15.75" thickBot="1" x14ac:dyDescent="0.3">
      <c r="B48" s="15"/>
      <c r="C48" s="15"/>
      <c r="D48" s="15" t="s">
        <v>21</v>
      </c>
      <c r="E48" s="25">
        <f>SUM(E5:E47)</f>
        <v>1276871680</v>
      </c>
      <c r="F48" s="26"/>
      <c r="G48" s="25">
        <f>SUM(G5:G47)</f>
        <v>509221040</v>
      </c>
      <c r="H48" s="25">
        <f>SUM(H5:H47)</f>
        <v>0</v>
      </c>
      <c r="I48" s="25">
        <f>SUM(I5:I47)</f>
        <v>0</v>
      </c>
      <c r="J48" s="25">
        <f>SUM(J5:J47)</f>
        <v>333333149</v>
      </c>
      <c r="K48" s="25">
        <f>SUM(K5:K47)</f>
        <v>1452759567</v>
      </c>
      <c r="L48" s="26"/>
    </row>
  </sheetData>
  <mergeCells count="7">
    <mergeCell ref="R3:S3"/>
    <mergeCell ref="B3:B4"/>
    <mergeCell ref="C3:C4"/>
    <mergeCell ref="D3:D4"/>
    <mergeCell ref="E3:E4"/>
    <mergeCell ref="F3:K3"/>
    <mergeCell ref="L3:L4"/>
  </mergeCells>
  <pageMargins left="0.7" right="0.7" top="0.75" bottom="0.75" header="0.3" footer="0.3"/>
  <ignoredErrors>
    <ignoredError sqref="Q5" 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E3AE5C3-7369-4CDA-A7DD-AB15001BC8EB}">
          <x14:formula1>
            <xm:f>'C:\HB JOB\07-ITIE Afghanistan\03- Reconciliation phase\05- Database\02- May\300519\[01- Reconciliation database - AEITI FY 1395 update 300519.xlsx]Companies'!#REF!</xm:f>
          </x14:formula1>
          <xm:sqref>C5:C47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84247-A04A-4A79-8E3C-6FED518EFE48}">
  <sheetPr>
    <tabColor rgb="FFFFC000"/>
  </sheetPr>
  <dimension ref="B1:O26"/>
  <sheetViews>
    <sheetView showGridLines="0" zoomScale="80" zoomScaleNormal="80" workbookViewId="0">
      <selection activeCell="B1" sqref="B1"/>
    </sheetView>
  </sheetViews>
  <sheetFormatPr baseColWidth="10" defaultColWidth="11.42578125" defaultRowHeight="15" x14ac:dyDescent="0.25"/>
  <cols>
    <col min="1" max="1" width="2.85546875" style="28" customWidth="1"/>
    <col min="2" max="2" width="5" style="28" bestFit="1" customWidth="1"/>
    <col min="3" max="3" width="21.42578125" style="28" customWidth="1"/>
    <col min="4" max="4" width="29.85546875" style="28" bestFit="1" customWidth="1"/>
    <col min="5" max="5" width="31.28515625" style="28" customWidth="1"/>
    <col min="6" max="6" width="19" style="28" customWidth="1"/>
    <col min="7" max="7" width="1.7109375" style="28" customWidth="1"/>
    <col min="8" max="8" width="12.42578125" style="28" bestFit="1" customWidth="1"/>
    <col min="9" max="9" width="11.42578125" style="28"/>
    <col min="10" max="10" width="14.7109375" style="28" customWidth="1"/>
    <col min="11" max="11" width="1" style="28" customWidth="1"/>
    <col min="12" max="12" width="36.42578125" style="28" customWidth="1"/>
    <col min="13" max="13" width="12.140625" style="28" bestFit="1" customWidth="1"/>
    <col min="14" max="14" width="11.42578125" style="28"/>
    <col min="15" max="15" width="20.140625" style="28" customWidth="1"/>
    <col min="16" max="16384" width="11.42578125" style="28"/>
  </cols>
  <sheetData>
    <row r="1" spans="2:15" x14ac:dyDescent="0.25">
      <c r="B1" s="52" t="s">
        <v>289</v>
      </c>
    </row>
    <row r="2" spans="2:15" ht="15.75" thickBot="1" x14ac:dyDescent="0.3"/>
    <row r="3" spans="2:15" ht="14.25" customHeight="1" thickBot="1" x14ac:dyDescent="0.3">
      <c r="D3" s="172" t="s">
        <v>114</v>
      </c>
      <c r="E3" s="172"/>
      <c r="F3" s="173"/>
      <c r="G3" s="60"/>
      <c r="H3" s="172" t="s">
        <v>115</v>
      </c>
      <c r="I3" s="172"/>
      <c r="J3" s="173"/>
      <c r="K3" s="61"/>
      <c r="L3" s="172" t="s">
        <v>116</v>
      </c>
      <c r="M3" s="172"/>
      <c r="N3" s="172"/>
      <c r="O3" s="174" t="s">
        <v>117</v>
      </c>
    </row>
    <row r="4" spans="2:15" ht="27.75" customHeight="1" thickBot="1" x14ac:dyDescent="0.3">
      <c r="B4" s="176" t="s">
        <v>0</v>
      </c>
      <c r="C4" s="176" t="s">
        <v>1</v>
      </c>
      <c r="D4" s="177" t="s">
        <v>118</v>
      </c>
      <c r="E4" s="177" t="s">
        <v>119</v>
      </c>
      <c r="F4" s="179" t="s">
        <v>120</v>
      </c>
      <c r="G4" s="60"/>
      <c r="H4" s="181" t="s">
        <v>121</v>
      </c>
      <c r="I4" s="183" t="s">
        <v>122</v>
      </c>
      <c r="J4" s="184" t="s">
        <v>123</v>
      </c>
      <c r="K4" s="60"/>
      <c r="L4" s="186" t="s">
        <v>124</v>
      </c>
      <c r="M4" s="172" t="s">
        <v>125</v>
      </c>
      <c r="N4" s="172"/>
      <c r="O4" s="175"/>
    </row>
    <row r="5" spans="2:15" ht="40.5" x14ac:dyDescent="0.25">
      <c r="B5" s="176"/>
      <c r="C5" s="176"/>
      <c r="D5" s="178"/>
      <c r="E5" s="178"/>
      <c r="F5" s="180"/>
      <c r="G5" s="60"/>
      <c r="H5" s="182"/>
      <c r="I5" s="175"/>
      <c r="J5" s="185"/>
      <c r="K5" s="60"/>
      <c r="L5" s="187"/>
      <c r="M5" s="62" t="s">
        <v>121</v>
      </c>
      <c r="N5" s="62" t="s">
        <v>122</v>
      </c>
      <c r="O5" s="175"/>
    </row>
    <row r="6" spans="2:15" ht="15.75" x14ac:dyDescent="0.3">
      <c r="B6" s="12">
        <v>1</v>
      </c>
      <c r="C6" s="12" t="s">
        <v>9</v>
      </c>
      <c r="D6" s="12">
        <v>0</v>
      </c>
      <c r="E6" s="12">
        <v>0</v>
      </c>
      <c r="F6" s="12">
        <v>0</v>
      </c>
      <c r="G6" s="12"/>
      <c r="H6" s="13">
        <v>0</v>
      </c>
      <c r="I6" s="12">
        <v>0</v>
      </c>
      <c r="J6" s="12">
        <v>0</v>
      </c>
      <c r="K6" s="65"/>
      <c r="L6" s="12">
        <v>0</v>
      </c>
      <c r="M6" s="13">
        <v>0</v>
      </c>
      <c r="N6" s="13">
        <v>0</v>
      </c>
      <c r="O6" s="12">
        <v>0</v>
      </c>
    </row>
    <row r="7" spans="2:15" ht="15.75" x14ac:dyDescent="0.3">
      <c r="B7" s="63">
        <v>2</v>
      </c>
      <c r="C7" s="63" t="s">
        <v>361</v>
      </c>
      <c r="D7" s="63" t="s">
        <v>126</v>
      </c>
      <c r="E7" s="63" t="s">
        <v>127</v>
      </c>
      <c r="F7" s="63" t="s">
        <v>128</v>
      </c>
      <c r="G7" s="12"/>
      <c r="H7" s="69">
        <v>25000</v>
      </c>
      <c r="I7" s="63" t="s">
        <v>89</v>
      </c>
      <c r="J7" s="63" t="s">
        <v>89</v>
      </c>
      <c r="K7" s="64"/>
      <c r="L7" s="63" t="s">
        <v>129</v>
      </c>
      <c r="M7" s="69" t="s">
        <v>89</v>
      </c>
      <c r="N7" s="69" t="s">
        <v>89</v>
      </c>
      <c r="O7" s="63" t="s">
        <v>130</v>
      </c>
    </row>
    <row r="8" spans="2:15" ht="15.75" x14ac:dyDescent="0.3">
      <c r="B8" s="12">
        <v>2</v>
      </c>
      <c r="C8" s="12" t="s">
        <v>361</v>
      </c>
      <c r="D8" s="12" t="s">
        <v>131</v>
      </c>
      <c r="E8" s="12" t="s">
        <v>132</v>
      </c>
      <c r="F8" s="12" t="s">
        <v>128</v>
      </c>
      <c r="G8" s="12"/>
      <c r="H8" s="13">
        <v>25000</v>
      </c>
      <c r="I8" s="12" t="s">
        <v>89</v>
      </c>
      <c r="J8" s="12" t="s">
        <v>89</v>
      </c>
      <c r="K8" s="65"/>
      <c r="L8" s="12" t="s">
        <v>129</v>
      </c>
      <c r="M8" s="13" t="s">
        <v>89</v>
      </c>
      <c r="N8" s="13" t="s">
        <v>89</v>
      </c>
      <c r="O8" s="12" t="s">
        <v>130</v>
      </c>
    </row>
    <row r="9" spans="2:15" ht="15.75" x14ac:dyDescent="0.3">
      <c r="B9" s="63">
        <v>3</v>
      </c>
      <c r="C9" s="63" t="s">
        <v>362</v>
      </c>
      <c r="D9" s="63">
        <v>0</v>
      </c>
      <c r="E9" s="63">
        <v>0</v>
      </c>
      <c r="F9" s="63">
        <v>0</v>
      </c>
      <c r="G9" s="12"/>
      <c r="H9" s="69">
        <v>0</v>
      </c>
      <c r="I9" s="63">
        <v>0</v>
      </c>
      <c r="J9" s="63">
        <v>0</v>
      </c>
      <c r="K9" s="64"/>
      <c r="L9" s="63">
        <v>0</v>
      </c>
      <c r="M9" s="69">
        <v>0</v>
      </c>
      <c r="N9" s="69">
        <v>0</v>
      </c>
      <c r="O9" s="63">
        <v>0</v>
      </c>
    </row>
    <row r="10" spans="2:15" ht="15.75" x14ac:dyDescent="0.3">
      <c r="B10" s="12">
        <v>4</v>
      </c>
      <c r="C10" s="12" t="s">
        <v>363</v>
      </c>
      <c r="D10" s="12"/>
      <c r="E10" s="12" t="s">
        <v>133</v>
      </c>
      <c r="F10" s="12" t="s">
        <v>134</v>
      </c>
      <c r="G10" s="12"/>
      <c r="H10" s="13">
        <v>825000</v>
      </c>
      <c r="I10" s="12" t="s">
        <v>89</v>
      </c>
      <c r="J10" s="12" t="s">
        <v>135</v>
      </c>
      <c r="K10" s="65"/>
      <c r="L10" s="12"/>
      <c r="M10" s="13" t="s">
        <v>89</v>
      </c>
      <c r="N10" s="13" t="s">
        <v>89</v>
      </c>
      <c r="O10" s="12"/>
    </row>
    <row r="11" spans="2:15" ht="15.75" x14ac:dyDescent="0.3">
      <c r="B11" s="63">
        <v>4</v>
      </c>
      <c r="C11" s="63" t="s">
        <v>363</v>
      </c>
      <c r="D11" s="63"/>
      <c r="E11" s="63" t="s">
        <v>136</v>
      </c>
      <c r="F11" s="63" t="s">
        <v>137</v>
      </c>
      <c r="G11" s="12"/>
      <c r="H11" s="69">
        <v>676749</v>
      </c>
      <c r="I11" s="63" t="s">
        <v>89</v>
      </c>
      <c r="J11" s="63" t="s">
        <v>135</v>
      </c>
      <c r="K11" s="64"/>
      <c r="L11" s="63"/>
      <c r="M11" s="69" t="s">
        <v>89</v>
      </c>
      <c r="N11" s="69" t="s">
        <v>89</v>
      </c>
      <c r="O11" s="63"/>
    </row>
    <row r="12" spans="2:15" ht="15.75" x14ac:dyDescent="0.3">
      <c r="B12" s="12">
        <v>4</v>
      </c>
      <c r="C12" s="12" t="s">
        <v>363</v>
      </c>
      <c r="D12" s="12"/>
      <c r="E12" s="12" t="s">
        <v>138</v>
      </c>
      <c r="F12" s="12" t="s">
        <v>139</v>
      </c>
      <c r="G12" s="12"/>
      <c r="H12" s="13">
        <v>532400</v>
      </c>
      <c r="I12" s="12" t="s">
        <v>89</v>
      </c>
      <c r="J12" s="12" t="s">
        <v>135</v>
      </c>
      <c r="K12" s="65"/>
      <c r="L12" s="12"/>
      <c r="M12" s="13" t="s">
        <v>89</v>
      </c>
      <c r="N12" s="13" t="s">
        <v>89</v>
      </c>
      <c r="O12" s="12"/>
    </row>
    <row r="13" spans="2:15" ht="15.75" x14ac:dyDescent="0.3">
      <c r="B13" s="63">
        <v>4</v>
      </c>
      <c r="C13" s="63" t="s">
        <v>363</v>
      </c>
      <c r="D13" s="63"/>
      <c r="E13" s="63" t="s">
        <v>140</v>
      </c>
      <c r="F13" s="63" t="s">
        <v>139</v>
      </c>
      <c r="G13" s="12"/>
      <c r="H13" s="69">
        <v>162000</v>
      </c>
      <c r="I13" s="63" t="s">
        <v>89</v>
      </c>
      <c r="J13" s="63" t="s">
        <v>135</v>
      </c>
      <c r="K13" s="64"/>
      <c r="L13" s="63"/>
      <c r="M13" s="69" t="s">
        <v>89</v>
      </c>
      <c r="N13" s="69" t="s">
        <v>89</v>
      </c>
      <c r="O13" s="63"/>
    </row>
    <row r="14" spans="2:15" ht="15.75" x14ac:dyDescent="0.3">
      <c r="B14" s="12">
        <v>4</v>
      </c>
      <c r="C14" s="12" t="s">
        <v>363</v>
      </c>
      <c r="D14" s="12"/>
      <c r="E14" s="12" t="s">
        <v>141</v>
      </c>
      <c r="F14" s="12" t="s">
        <v>139</v>
      </c>
      <c r="G14" s="12"/>
      <c r="H14" s="13">
        <v>375280</v>
      </c>
      <c r="I14" s="12" t="s">
        <v>89</v>
      </c>
      <c r="J14" s="12" t="s">
        <v>135</v>
      </c>
      <c r="K14" s="65"/>
      <c r="L14" s="12"/>
      <c r="M14" s="13" t="s">
        <v>89</v>
      </c>
      <c r="N14" s="13" t="s">
        <v>89</v>
      </c>
      <c r="O14" s="12"/>
    </row>
    <row r="15" spans="2:15" ht="15.75" x14ac:dyDescent="0.3">
      <c r="B15" s="63">
        <v>4</v>
      </c>
      <c r="C15" s="63" t="s">
        <v>363</v>
      </c>
      <c r="D15" s="63" t="s">
        <v>142</v>
      </c>
      <c r="E15" s="63" t="s">
        <v>89</v>
      </c>
      <c r="F15" s="63" t="s">
        <v>143</v>
      </c>
      <c r="G15" s="12"/>
      <c r="H15" s="69" t="s">
        <v>89</v>
      </c>
      <c r="I15" s="63" t="s">
        <v>89</v>
      </c>
      <c r="J15" s="63" t="s">
        <v>89</v>
      </c>
      <c r="K15" s="64"/>
      <c r="L15" s="63" t="s">
        <v>144</v>
      </c>
      <c r="M15" s="74">
        <f>21306*67.6</f>
        <v>1440285.5999999999</v>
      </c>
      <c r="N15" s="69" t="s">
        <v>145</v>
      </c>
      <c r="O15" s="63">
        <v>0</v>
      </c>
    </row>
    <row r="16" spans="2:15" ht="15.75" x14ac:dyDescent="0.3">
      <c r="B16" s="12">
        <v>5</v>
      </c>
      <c r="C16" s="12" t="s">
        <v>12</v>
      </c>
      <c r="D16" s="12"/>
      <c r="E16" s="12">
        <v>0</v>
      </c>
      <c r="F16" s="12">
        <v>0</v>
      </c>
      <c r="G16" s="12"/>
      <c r="H16" s="13">
        <v>0</v>
      </c>
      <c r="I16" s="12">
        <v>0</v>
      </c>
      <c r="J16" s="12">
        <v>0</v>
      </c>
      <c r="K16" s="65"/>
      <c r="L16" s="12">
        <v>0</v>
      </c>
      <c r="M16" s="13">
        <v>0</v>
      </c>
      <c r="N16" s="13">
        <v>0</v>
      </c>
      <c r="O16" s="12">
        <v>0</v>
      </c>
    </row>
    <row r="17" spans="2:15" ht="15.75" x14ac:dyDescent="0.3">
      <c r="B17" s="63">
        <v>6</v>
      </c>
      <c r="C17" s="63" t="s">
        <v>364</v>
      </c>
      <c r="D17" s="63"/>
      <c r="E17" s="63">
        <v>0</v>
      </c>
      <c r="F17" s="63">
        <v>0</v>
      </c>
      <c r="G17" s="12"/>
      <c r="H17" s="69">
        <v>0</v>
      </c>
      <c r="I17" s="63">
        <v>0</v>
      </c>
      <c r="J17" s="63">
        <v>0</v>
      </c>
      <c r="K17" s="64"/>
      <c r="L17" s="63">
        <v>0</v>
      </c>
      <c r="M17" s="69">
        <v>0</v>
      </c>
      <c r="N17" s="69">
        <v>0</v>
      </c>
      <c r="O17" s="63">
        <v>0</v>
      </c>
    </row>
    <row r="18" spans="2:15" ht="15.75" x14ac:dyDescent="0.3">
      <c r="B18" s="12">
        <v>7</v>
      </c>
      <c r="C18" s="12" t="s">
        <v>365</v>
      </c>
      <c r="D18" s="12" t="s">
        <v>146</v>
      </c>
      <c r="E18" s="12" t="s">
        <v>147</v>
      </c>
      <c r="F18" s="12"/>
      <c r="G18" s="12"/>
      <c r="H18" s="13">
        <v>1044000</v>
      </c>
      <c r="I18" s="12" t="s">
        <v>148</v>
      </c>
      <c r="J18" s="12" t="s">
        <v>149</v>
      </c>
      <c r="K18" s="65"/>
      <c r="L18" s="12"/>
      <c r="M18" s="13"/>
      <c r="N18" s="13"/>
      <c r="O18" s="12"/>
    </row>
    <row r="19" spans="2:15" ht="15.75" x14ac:dyDescent="0.3">
      <c r="B19" s="63">
        <v>7</v>
      </c>
      <c r="C19" s="63" t="s">
        <v>365</v>
      </c>
      <c r="D19" s="63" t="s">
        <v>146</v>
      </c>
      <c r="E19" s="63" t="s">
        <v>150</v>
      </c>
      <c r="F19" s="63"/>
      <c r="G19" s="12"/>
      <c r="H19" s="69">
        <v>45000</v>
      </c>
      <c r="I19" s="63" t="s">
        <v>148</v>
      </c>
      <c r="J19" s="63" t="s">
        <v>151</v>
      </c>
      <c r="K19" s="64"/>
      <c r="L19" s="63"/>
      <c r="M19" s="69"/>
      <c r="N19" s="69"/>
      <c r="O19" s="63"/>
    </row>
    <row r="20" spans="2:15" ht="15.75" x14ac:dyDescent="0.3">
      <c r="B20" s="12">
        <v>7</v>
      </c>
      <c r="C20" s="12" t="s">
        <v>365</v>
      </c>
      <c r="D20" s="12" t="s">
        <v>146</v>
      </c>
      <c r="E20" s="12" t="s">
        <v>150</v>
      </c>
      <c r="F20" s="12"/>
      <c r="G20" s="12"/>
      <c r="H20" s="13">
        <v>45000</v>
      </c>
      <c r="I20" s="12" t="s">
        <v>148</v>
      </c>
      <c r="J20" s="12" t="s">
        <v>152</v>
      </c>
      <c r="K20" s="65"/>
      <c r="L20" s="12"/>
      <c r="M20" s="13"/>
      <c r="N20" s="13"/>
      <c r="O20" s="12"/>
    </row>
    <row r="21" spans="2:15" ht="15.75" x14ac:dyDescent="0.3">
      <c r="B21" s="63">
        <v>8</v>
      </c>
      <c r="C21" s="63" t="s">
        <v>366</v>
      </c>
      <c r="D21" s="63"/>
      <c r="E21" s="63">
        <v>0</v>
      </c>
      <c r="F21" s="63">
        <v>0</v>
      </c>
      <c r="G21" s="12"/>
      <c r="H21" s="69">
        <v>0</v>
      </c>
      <c r="I21" s="63">
        <v>0</v>
      </c>
      <c r="J21" s="63">
        <v>0</v>
      </c>
      <c r="K21" s="64"/>
      <c r="L21" s="63">
        <v>0</v>
      </c>
      <c r="M21" s="69">
        <v>0</v>
      </c>
      <c r="N21" s="69">
        <v>0</v>
      </c>
      <c r="O21" s="63">
        <v>0</v>
      </c>
    </row>
    <row r="22" spans="2:15" ht="15.75" x14ac:dyDescent="0.3">
      <c r="B22" s="12">
        <v>9</v>
      </c>
      <c r="C22" s="12" t="s">
        <v>367</v>
      </c>
      <c r="D22" s="12"/>
      <c r="E22" s="12">
        <v>0</v>
      </c>
      <c r="F22" s="12">
        <v>0</v>
      </c>
      <c r="G22" s="12"/>
      <c r="H22" s="13">
        <v>0</v>
      </c>
      <c r="I22" s="12">
        <v>0</v>
      </c>
      <c r="J22" s="12">
        <v>0</v>
      </c>
      <c r="K22" s="65"/>
      <c r="L22" s="12">
        <v>0</v>
      </c>
      <c r="M22" s="13">
        <v>0</v>
      </c>
      <c r="N22" s="13">
        <v>0</v>
      </c>
      <c r="O22" s="12">
        <v>0</v>
      </c>
    </row>
    <row r="23" spans="2:15" ht="15.75" x14ac:dyDescent="0.3">
      <c r="B23" s="63">
        <v>10</v>
      </c>
      <c r="C23" s="63" t="s">
        <v>368</v>
      </c>
      <c r="D23" s="63"/>
      <c r="E23" s="63">
        <v>0</v>
      </c>
      <c r="F23" s="63">
        <v>0</v>
      </c>
      <c r="G23" s="12"/>
      <c r="H23" s="69">
        <v>0</v>
      </c>
      <c r="I23" s="63">
        <v>0</v>
      </c>
      <c r="J23" s="63">
        <v>0</v>
      </c>
      <c r="K23" s="64"/>
      <c r="L23" s="63">
        <v>0</v>
      </c>
      <c r="M23" s="69">
        <v>0</v>
      </c>
      <c r="N23" s="69">
        <v>0</v>
      </c>
      <c r="O23" s="63">
        <v>0</v>
      </c>
    </row>
    <row r="24" spans="2:15" ht="15.75" x14ac:dyDescent="0.3">
      <c r="B24" s="12">
        <v>11</v>
      </c>
      <c r="C24" s="12" t="s">
        <v>369</v>
      </c>
      <c r="D24" s="12"/>
      <c r="E24" s="12">
        <v>0</v>
      </c>
      <c r="F24" s="12">
        <v>0</v>
      </c>
      <c r="G24" s="12"/>
      <c r="H24" s="13">
        <v>0</v>
      </c>
      <c r="I24" s="12">
        <v>0</v>
      </c>
      <c r="J24" s="12">
        <v>0</v>
      </c>
      <c r="K24" s="65"/>
      <c r="L24" s="12">
        <v>0</v>
      </c>
      <c r="M24" s="13">
        <v>0</v>
      </c>
      <c r="N24" s="13">
        <v>0</v>
      </c>
      <c r="O24" s="12">
        <v>0</v>
      </c>
    </row>
    <row r="25" spans="2:15" ht="16.5" thickBot="1" x14ac:dyDescent="0.35">
      <c r="B25" s="63">
        <v>12</v>
      </c>
      <c r="C25" s="63" t="s">
        <v>95</v>
      </c>
      <c r="D25" s="63"/>
      <c r="E25" s="63">
        <v>0</v>
      </c>
      <c r="F25" s="63">
        <v>0</v>
      </c>
      <c r="G25" s="12"/>
      <c r="H25" s="69">
        <v>0</v>
      </c>
      <c r="I25" s="63">
        <v>0</v>
      </c>
      <c r="J25" s="63">
        <v>0</v>
      </c>
      <c r="K25" s="64"/>
      <c r="L25" s="63">
        <v>0</v>
      </c>
      <c r="M25" s="69">
        <v>0</v>
      </c>
      <c r="N25" s="69">
        <v>0</v>
      </c>
      <c r="O25" s="63">
        <v>0</v>
      </c>
    </row>
    <row r="26" spans="2:15" ht="16.5" thickTop="1" x14ac:dyDescent="0.3">
      <c r="B26" s="171" t="s">
        <v>153</v>
      </c>
      <c r="C26" s="171"/>
      <c r="D26" s="171"/>
      <c r="E26" s="171"/>
      <c r="F26" s="171"/>
      <c r="G26" s="12"/>
      <c r="H26" s="83">
        <f>SUM(H6:H25)</f>
        <v>3755429</v>
      </c>
      <c r="I26" s="67"/>
      <c r="J26" s="67"/>
      <c r="K26" s="65"/>
      <c r="L26" s="67"/>
      <c r="M26" s="83">
        <f>SUM(M6:M25)</f>
        <v>1440285.5999999999</v>
      </c>
      <c r="N26" s="84"/>
      <c r="O26" s="67"/>
    </row>
  </sheetData>
  <mergeCells count="15">
    <mergeCell ref="B26:F26"/>
    <mergeCell ref="D3:F3"/>
    <mergeCell ref="H3:J3"/>
    <mergeCell ref="L3:N3"/>
    <mergeCell ref="O3:O5"/>
    <mergeCell ref="B4:B5"/>
    <mergeCell ref="C4:C5"/>
    <mergeCell ref="D4:D5"/>
    <mergeCell ref="E4:E5"/>
    <mergeCell ref="F4:F5"/>
    <mergeCell ref="H4:H5"/>
    <mergeCell ref="I4:I5"/>
    <mergeCell ref="J4:J5"/>
    <mergeCell ref="L4:L5"/>
    <mergeCell ref="M4:N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D40698-D780-4AE8-9B77-1424F9384D39}">
          <x14:formula1>
            <xm:f>'C:\Users\mirwais.safi\Downloads\[01- Reconciliation database - AEITI FY 1395 update 300519.xlsx]Companies'!#REF!</xm:f>
          </x14:formula1>
          <xm:sqref>B6:B25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D98AE-CFCB-4E27-94C6-067690884BCD}">
  <sheetPr>
    <tabColor rgb="FFFFC000"/>
  </sheetPr>
  <dimension ref="A1:N23"/>
  <sheetViews>
    <sheetView showGridLines="0" zoomScale="80" zoomScaleNormal="80" workbookViewId="0">
      <selection activeCell="B1" sqref="B1"/>
    </sheetView>
  </sheetViews>
  <sheetFormatPr baseColWidth="10" defaultColWidth="11.42578125" defaultRowHeight="15.75" x14ac:dyDescent="0.3"/>
  <cols>
    <col min="1" max="1" width="2.85546875" style="28" customWidth="1"/>
    <col min="2" max="2" width="4.7109375" style="70" bestFit="1" customWidth="1"/>
    <col min="3" max="3" width="22" style="70" customWidth="1"/>
    <col min="4" max="4" width="26" style="70" bestFit="1" customWidth="1"/>
    <col min="5" max="5" width="23.42578125" style="70" bestFit="1" customWidth="1"/>
    <col min="6" max="6" width="24.85546875" style="70" bestFit="1" customWidth="1"/>
    <col min="7" max="7" width="0.85546875" style="70" customWidth="1"/>
    <col min="8" max="8" width="16.7109375" style="70" bestFit="1" customWidth="1"/>
    <col min="9" max="10" width="11.42578125" style="70"/>
    <col min="11" max="11" width="1.140625" style="70" customWidth="1"/>
    <col min="12" max="12" width="42.7109375" style="70" bestFit="1" customWidth="1"/>
    <col min="13" max="13" width="12.140625" style="70" bestFit="1" customWidth="1"/>
    <col min="14" max="16384" width="11.42578125" style="70"/>
  </cols>
  <sheetData>
    <row r="1" spans="2:14" x14ac:dyDescent="0.3">
      <c r="B1" s="52" t="s">
        <v>290</v>
      </c>
    </row>
    <row r="2" spans="2:14" s="28" customFormat="1" thickBot="1" x14ac:dyDescent="0.3"/>
    <row r="3" spans="2:14" s="28" customFormat="1" thickBot="1" x14ac:dyDescent="0.3">
      <c r="D3" s="172" t="s">
        <v>114</v>
      </c>
      <c r="E3" s="172"/>
      <c r="F3" s="173"/>
      <c r="G3" s="60"/>
      <c r="H3" s="172" t="s">
        <v>115</v>
      </c>
      <c r="I3" s="172"/>
      <c r="J3" s="173"/>
      <c r="K3" s="61"/>
      <c r="L3" s="172" t="s">
        <v>116</v>
      </c>
      <c r="M3" s="172"/>
      <c r="N3" s="172"/>
    </row>
    <row r="4" spans="2:14" s="28" customFormat="1" ht="14.25" customHeight="1" thickBot="1" x14ac:dyDescent="0.3">
      <c r="B4" s="177" t="s">
        <v>0</v>
      </c>
      <c r="C4" s="177" t="s">
        <v>1</v>
      </c>
      <c r="D4" s="177" t="s">
        <v>118</v>
      </c>
      <c r="E4" s="177" t="s">
        <v>119</v>
      </c>
      <c r="F4" s="179" t="s">
        <v>120</v>
      </c>
      <c r="G4" s="60"/>
      <c r="H4" s="181" t="s">
        <v>121</v>
      </c>
      <c r="I4" s="183" t="s">
        <v>122</v>
      </c>
      <c r="J4" s="184" t="s">
        <v>123</v>
      </c>
      <c r="K4" s="60"/>
      <c r="L4" s="186" t="s">
        <v>154</v>
      </c>
      <c r="M4" s="172" t="s">
        <v>125</v>
      </c>
      <c r="N4" s="172"/>
    </row>
    <row r="5" spans="2:14" s="28" customFormat="1" ht="54.75" thickBot="1" x14ac:dyDescent="0.3">
      <c r="B5" s="189"/>
      <c r="C5" s="189"/>
      <c r="D5" s="189"/>
      <c r="E5" s="189"/>
      <c r="F5" s="190"/>
      <c r="G5" s="60"/>
      <c r="H5" s="191"/>
      <c r="I5" s="192"/>
      <c r="J5" s="193"/>
      <c r="K5" s="60"/>
      <c r="L5" s="194"/>
      <c r="M5" s="68" t="s">
        <v>121</v>
      </c>
      <c r="N5" s="68" t="s">
        <v>155</v>
      </c>
    </row>
    <row r="6" spans="2:14" x14ac:dyDescent="0.3">
      <c r="B6" s="63">
        <v>1</v>
      </c>
      <c r="C6" s="63" t="s">
        <v>9</v>
      </c>
      <c r="D6" s="63"/>
      <c r="E6" s="63" t="s">
        <v>156</v>
      </c>
      <c r="F6" s="63" t="s">
        <v>36</v>
      </c>
      <c r="G6" s="12"/>
      <c r="H6" s="188">
        <v>14969385.4</v>
      </c>
      <c r="I6" s="63" t="s">
        <v>157</v>
      </c>
      <c r="J6" s="85">
        <v>1395</v>
      </c>
      <c r="L6" s="63"/>
      <c r="M6" s="63"/>
      <c r="N6" s="63"/>
    </row>
    <row r="7" spans="2:14" x14ac:dyDescent="0.3">
      <c r="B7" s="71">
        <v>1</v>
      </c>
      <c r="C7" s="12" t="s">
        <v>9</v>
      </c>
      <c r="D7" s="12"/>
      <c r="E7" s="12" t="s">
        <v>158</v>
      </c>
      <c r="F7" s="12" t="s">
        <v>36</v>
      </c>
      <c r="G7" s="12"/>
      <c r="H7" s="188"/>
      <c r="I7" s="12" t="s">
        <v>157</v>
      </c>
      <c r="J7" s="86">
        <v>1395</v>
      </c>
    </row>
    <row r="8" spans="2:14" x14ac:dyDescent="0.3">
      <c r="B8" s="63">
        <v>2</v>
      </c>
      <c r="C8" s="63" t="s">
        <v>361</v>
      </c>
      <c r="D8" s="63" t="s">
        <v>159</v>
      </c>
      <c r="E8" s="63" t="s">
        <v>160</v>
      </c>
      <c r="F8" s="63" t="s">
        <v>161</v>
      </c>
      <c r="G8" s="12"/>
      <c r="H8" s="69">
        <v>18280</v>
      </c>
      <c r="I8" s="63" t="s">
        <v>157</v>
      </c>
      <c r="J8" s="69" t="s">
        <v>162</v>
      </c>
      <c r="L8" s="63" t="s">
        <v>89</v>
      </c>
      <c r="M8" s="63" t="s">
        <v>89</v>
      </c>
      <c r="N8" s="63" t="s">
        <v>89</v>
      </c>
    </row>
    <row r="9" spans="2:14" x14ac:dyDescent="0.3">
      <c r="B9" s="71">
        <v>2</v>
      </c>
      <c r="C9" s="70" t="s">
        <v>361</v>
      </c>
      <c r="D9" s="71" t="s">
        <v>163</v>
      </c>
      <c r="E9" s="71" t="s">
        <v>164</v>
      </c>
      <c r="F9" s="71" t="s">
        <v>165</v>
      </c>
      <c r="H9" s="72">
        <v>40200</v>
      </c>
      <c r="I9" s="70" t="s">
        <v>157</v>
      </c>
      <c r="J9" s="72" t="s">
        <v>166</v>
      </c>
      <c r="L9" s="70" t="s">
        <v>89</v>
      </c>
      <c r="M9" s="70" t="s">
        <v>89</v>
      </c>
      <c r="N9" s="70" t="s">
        <v>89</v>
      </c>
    </row>
    <row r="10" spans="2:14" x14ac:dyDescent="0.3">
      <c r="B10" s="63">
        <v>2</v>
      </c>
      <c r="C10" s="63" t="s">
        <v>361</v>
      </c>
      <c r="D10" s="63" t="s">
        <v>167</v>
      </c>
      <c r="E10" s="63" t="s">
        <v>164</v>
      </c>
      <c r="F10" s="63" t="s">
        <v>168</v>
      </c>
      <c r="G10" s="12"/>
      <c r="H10" s="69">
        <v>25000</v>
      </c>
      <c r="I10" s="63" t="s">
        <v>157</v>
      </c>
      <c r="J10" s="69" t="s">
        <v>169</v>
      </c>
      <c r="L10" s="63" t="s">
        <v>89</v>
      </c>
      <c r="M10" s="63" t="s">
        <v>89</v>
      </c>
      <c r="N10" s="63" t="s">
        <v>89</v>
      </c>
    </row>
    <row r="11" spans="2:14" x14ac:dyDescent="0.3">
      <c r="B11" s="71">
        <v>2</v>
      </c>
      <c r="C11" s="70" t="s">
        <v>361</v>
      </c>
      <c r="D11" s="71" t="s">
        <v>170</v>
      </c>
      <c r="E11" s="71" t="s">
        <v>171</v>
      </c>
      <c r="F11" s="71" t="s">
        <v>172</v>
      </c>
      <c r="H11" s="72">
        <v>1500</v>
      </c>
      <c r="I11" s="70" t="s">
        <v>157</v>
      </c>
      <c r="J11" s="72" t="s">
        <v>173</v>
      </c>
      <c r="L11" s="70" t="s">
        <v>89</v>
      </c>
      <c r="M11" s="70" t="s">
        <v>89</v>
      </c>
      <c r="N11" s="70" t="s">
        <v>89</v>
      </c>
    </row>
    <row r="12" spans="2:14" x14ac:dyDescent="0.3">
      <c r="B12" s="63">
        <v>2</v>
      </c>
      <c r="C12" s="63" t="s">
        <v>361</v>
      </c>
      <c r="D12" s="63" t="s">
        <v>174</v>
      </c>
      <c r="E12" s="63" t="s">
        <v>175</v>
      </c>
      <c r="F12" s="63" t="s">
        <v>176</v>
      </c>
      <c r="G12" s="12"/>
      <c r="H12" s="69">
        <v>32000</v>
      </c>
      <c r="I12" s="63" t="s">
        <v>157</v>
      </c>
      <c r="J12" s="69" t="s">
        <v>177</v>
      </c>
      <c r="L12" s="63" t="s">
        <v>89</v>
      </c>
      <c r="M12" s="63" t="s">
        <v>89</v>
      </c>
      <c r="N12" s="63" t="s">
        <v>89</v>
      </c>
    </row>
    <row r="13" spans="2:14" x14ac:dyDescent="0.3">
      <c r="B13" s="71">
        <v>2</v>
      </c>
      <c r="C13" s="70" t="s">
        <v>361</v>
      </c>
      <c r="D13" s="71" t="s">
        <v>178</v>
      </c>
      <c r="E13" s="71" t="s">
        <v>160</v>
      </c>
      <c r="F13" s="71" t="s">
        <v>176</v>
      </c>
      <c r="H13" s="72">
        <v>19000</v>
      </c>
      <c r="I13" s="70" t="s">
        <v>157</v>
      </c>
      <c r="J13" s="72" t="s">
        <v>179</v>
      </c>
      <c r="L13" s="70" t="s">
        <v>89</v>
      </c>
      <c r="M13" s="70" t="s">
        <v>89</v>
      </c>
      <c r="N13" s="70" t="s">
        <v>89</v>
      </c>
    </row>
    <row r="14" spans="2:14" x14ac:dyDescent="0.3">
      <c r="B14" s="63">
        <v>2</v>
      </c>
      <c r="C14" s="63" t="s">
        <v>361</v>
      </c>
      <c r="D14" s="63" t="s">
        <v>159</v>
      </c>
      <c r="E14" s="63" t="s">
        <v>160</v>
      </c>
      <c r="F14" s="63" t="s">
        <v>180</v>
      </c>
      <c r="G14" s="12"/>
      <c r="H14" s="69">
        <v>27600</v>
      </c>
      <c r="I14" s="63" t="s">
        <v>157</v>
      </c>
      <c r="J14" s="69" t="s">
        <v>181</v>
      </c>
      <c r="L14" s="63" t="s">
        <v>89</v>
      </c>
      <c r="M14" s="63" t="s">
        <v>89</v>
      </c>
      <c r="N14" s="63" t="s">
        <v>89</v>
      </c>
    </row>
    <row r="15" spans="2:14" x14ac:dyDescent="0.3">
      <c r="B15" s="71">
        <v>2</v>
      </c>
      <c r="C15" s="70" t="s">
        <v>361</v>
      </c>
      <c r="D15" s="71" t="s">
        <v>182</v>
      </c>
      <c r="E15" s="71" t="s">
        <v>183</v>
      </c>
      <c r="F15" s="71" t="s">
        <v>184</v>
      </c>
      <c r="H15" s="72">
        <v>17000</v>
      </c>
      <c r="I15" s="70" t="s">
        <v>157</v>
      </c>
      <c r="J15" s="72" t="s">
        <v>185</v>
      </c>
      <c r="L15" s="70" t="s">
        <v>89</v>
      </c>
      <c r="M15" s="70" t="s">
        <v>89</v>
      </c>
      <c r="N15" s="70" t="s">
        <v>89</v>
      </c>
    </row>
    <row r="16" spans="2:14" x14ac:dyDescent="0.3">
      <c r="B16" s="63">
        <v>2</v>
      </c>
      <c r="C16" s="63" t="s">
        <v>361</v>
      </c>
      <c r="D16" s="63" t="s">
        <v>186</v>
      </c>
      <c r="E16" s="63" t="s">
        <v>160</v>
      </c>
      <c r="F16" s="63" t="s">
        <v>187</v>
      </c>
      <c r="G16" s="12"/>
      <c r="H16" s="69">
        <v>14200</v>
      </c>
      <c r="I16" s="63" t="s">
        <v>157</v>
      </c>
      <c r="J16" s="69" t="s">
        <v>188</v>
      </c>
      <c r="L16" s="63" t="s">
        <v>89</v>
      </c>
      <c r="M16" s="63" t="s">
        <v>89</v>
      </c>
      <c r="N16" s="63" t="s">
        <v>89</v>
      </c>
    </row>
    <row r="17" spans="2:14" x14ac:dyDescent="0.3">
      <c r="B17" s="71">
        <v>2</v>
      </c>
      <c r="C17" s="70" t="s">
        <v>361</v>
      </c>
      <c r="D17" s="71" t="s">
        <v>189</v>
      </c>
      <c r="E17" s="71" t="s">
        <v>164</v>
      </c>
      <c r="F17" s="71" t="s">
        <v>190</v>
      </c>
      <c r="H17" s="72">
        <v>28900</v>
      </c>
      <c r="I17" s="70" t="s">
        <v>157</v>
      </c>
      <c r="J17" s="72" t="s">
        <v>191</v>
      </c>
      <c r="L17" s="70" t="s">
        <v>89</v>
      </c>
      <c r="M17" s="70" t="s">
        <v>89</v>
      </c>
      <c r="N17" s="70" t="s">
        <v>89</v>
      </c>
    </row>
    <row r="18" spans="2:14" x14ac:dyDescent="0.3">
      <c r="B18" s="63">
        <v>6</v>
      </c>
      <c r="C18" s="63" t="s">
        <v>364</v>
      </c>
      <c r="D18" s="63" t="s">
        <v>192</v>
      </c>
      <c r="E18" s="63" t="s">
        <v>88</v>
      </c>
      <c r="F18" s="63" t="s">
        <v>193</v>
      </c>
      <c r="G18" s="12"/>
      <c r="H18" s="73" t="s">
        <v>89</v>
      </c>
      <c r="I18" s="73" t="s">
        <v>89</v>
      </c>
      <c r="J18" s="73" t="s">
        <v>89</v>
      </c>
      <c r="L18" s="63" t="s">
        <v>194</v>
      </c>
      <c r="M18" s="74">
        <f>10000*67.6</f>
        <v>676000</v>
      </c>
      <c r="N18" s="69" t="s">
        <v>145</v>
      </c>
    </row>
    <row r="19" spans="2:14" x14ac:dyDescent="0.3">
      <c r="B19" s="71">
        <v>6</v>
      </c>
      <c r="C19" s="70" t="s">
        <v>364</v>
      </c>
      <c r="D19" s="71" t="s">
        <v>195</v>
      </c>
      <c r="E19" s="71" t="s">
        <v>88</v>
      </c>
      <c r="F19" s="71" t="s">
        <v>196</v>
      </c>
      <c r="H19" s="75" t="s">
        <v>89</v>
      </c>
      <c r="I19" s="75" t="s">
        <v>89</v>
      </c>
      <c r="J19" s="75" t="s">
        <v>89</v>
      </c>
      <c r="L19" s="70" t="s">
        <v>197</v>
      </c>
      <c r="M19" s="76">
        <f>13000*67.6</f>
        <v>878799.99999999988</v>
      </c>
      <c r="N19" s="72" t="s">
        <v>145</v>
      </c>
    </row>
    <row r="20" spans="2:14" x14ac:dyDescent="0.3">
      <c r="B20" s="63">
        <v>7</v>
      </c>
      <c r="C20" s="63" t="s">
        <v>365</v>
      </c>
      <c r="D20" s="63" t="s">
        <v>89</v>
      </c>
      <c r="E20" s="63" t="s">
        <v>89</v>
      </c>
      <c r="F20" s="63" t="s">
        <v>89</v>
      </c>
      <c r="G20" s="12"/>
      <c r="H20" s="73" t="s">
        <v>89</v>
      </c>
      <c r="I20" s="73" t="s">
        <v>89</v>
      </c>
      <c r="J20" s="73" t="s">
        <v>89</v>
      </c>
      <c r="L20" s="63" t="s">
        <v>198</v>
      </c>
      <c r="M20" s="69">
        <v>30000</v>
      </c>
      <c r="N20" s="69" t="s">
        <v>157</v>
      </c>
    </row>
    <row r="21" spans="2:14" x14ac:dyDescent="0.3">
      <c r="B21" s="71">
        <v>7</v>
      </c>
      <c r="C21" s="70" t="s">
        <v>365</v>
      </c>
      <c r="D21" s="71" t="s">
        <v>89</v>
      </c>
      <c r="E21" s="71" t="s">
        <v>89</v>
      </c>
      <c r="F21" s="71" t="s">
        <v>89</v>
      </c>
      <c r="H21" s="75" t="s">
        <v>89</v>
      </c>
      <c r="I21" s="75" t="s">
        <v>89</v>
      </c>
      <c r="J21" s="75" t="s">
        <v>89</v>
      </c>
      <c r="L21" s="70" t="s">
        <v>199</v>
      </c>
      <c r="M21" s="72">
        <v>10000</v>
      </c>
      <c r="N21" s="72" t="s">
        <v>157</v>
      </c>
    </row>
    <row r="22" spans="2:14" ht="16.5" thickBot="1" x14ac:dyDescent="0.35">
      <c r="B22" s="63">
        <v>7</v>
      </c>
      <c r="C22" s="63" t="s">
        <v>365</v>
      </c>
      <c r="D22" s="63" t="s">
        <v>89</v>
      </c>
      <c r="E22" s="63" t="s">
        <v>89</v>
      </c>
      <c r="F22" s="63" t="s">
        <v>89</v>
      </c>
      <c r="G22" s="12"/>
      <c r="H22" s="73" t="s">
        <v>89</v>
      </c>
      <c r="I22" s="73" t="s">
        <v>89</v>
      </c>
      <c r="J22" s="73" t="s">
        <v>89</v>
      </c>
      <c r="L22" s="63" t="s">
        <v>200</v>
      </c>
      <c r="M22" s="69">
        <v>10000</v>
      </c>
      <c r="N22" s="69" t="s">
        <v>157</v>
      </c>
    </row>
    <row r="23" spans="2:14" ht="16.5" thickTop="1" x14ac:dyDescent="0.3">
      <c r="B23" s="171" t="s">
        <v>153</v>
      </c>
      <c r="C23" s="171"/>
      <c r="D23" s="171"/>
      <c r="E23" s="171"/>
      <c r="F23" s="171"/>
      <c r="H23" s="66">
        <f>SUM(H6:H22)</f>
        <v>15193065.4</v>
      </c>
      <c r="I23" s="67"/>
      <c r="J23" s="67"/>
      <c r="L23" s="67"/>
      <c r="M23" s="66">
        <f>SUM(M6:M22)</f>
        <v>1604800</v>
      </c>
      <c r="N23" s="67"/>
    </row>
  </sheetData>
  <mergeCells count="15">
    <mergeCell ref="H6:H7"/>
    <mergeCell ref="B23:F23"/>
    <mergeCell ref="D3:F3"/>
    <mergeCell ref="H3:J3"/>
    <mergeCell ref="L3:N3"/>
    <mergeCell ref="B4:B5"/>
    <mergeCell ref="C4:C5"/>
    <mergeCell ref="D4:D5"/>
    <mergeCell ref="E4:E5"/>
    <mergeCell ref="F4:F5"/>
    <mergeCell ref="H4:H5"/>
    <mergeCell ref="I4:I5"/>
    <mergeCell ref="J4:J5"/>
    <mergeCell ref="L4:L5"/>
    <mergeCell ref="M4:N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4BDCB3-A6A9-47C0-BA21-07A4CE0B90C0}">
          <x14:formula1>
            <xm:f>'C:\Users\mirwais.safi\Downloads\[01- Reconciliation database - AEITI FY 1395 update 300519.xlsx]Companies'!#REF!</xm:f>
          </x14:formula1>
          <xm:sqref>B10 B6 B12 B14 B16 B18 B20 B22 B8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BF91C-8D93-4261-A676-56B371C9A010}">
  <sheetPr>
    <tabColor rgb="FFFFC000"/>
  </sheetPr>
  <dimension ref="B1:O17"/>
  <sheetViews>
    <sheetView showGridLines="0" zoomScale="80" zoomScaleNormal="80" workbookViewId="0">
      <selection activeCell="B1" sqref="B1"/>
    </sheetView>
  </sheetViews>
  <sheetFormatPr baseColWidth="10" defaultColWidth="11.42578125" defaultRowHeight="15" x14ac:dyDescent="0.25"/>
  <cols>
    <col min="1" max="1" width="2.85546875" style="28" customWidth="1"/>
    <col min="2" max="2" width="5" style="28" bestFit="1" customWidth="1"/>
    <col min="3" max="3" width="17.7109375" style="28" customWidth="1"/>
    <col min="4" max="4" width="11.42578125" style="28"/>
    <col min="5" max="5" width="26" style="28" bestFit="1" customWidth="1"/>
    <col min="6" max="6" width="23.85546875" style="28" bestFit="1" customWidth="1"/>
    <col min="7" max="7" width="1.7109375" style="28" customWidth="1"/>
    <col min="8" max="10" width="11.42578125" style="28"/>
    <col min="11" max="11" width="1" style="28" customWidth="1"/>
    <col min="12" max="12" width="26.5703125" style="28" customWidth="1"/>
    <col min="13" max="14" width="11.42578125" style="28"/>
    <col min="15" max="15" width="20.140625" style="28" customWidth="1"/>
    <col min="16" max="16384" width="11.42578125" style="28"/>
  </cols>
  <sheetData>
    <row r="1" spans="2:15" x14ac:dyDescent="0.25">
      <c r="B1" s="52" t="s">
        <v>291</v>
      </c>
    </row>
    <row r="2" spans="2:15" ht="15.75" thickBot="1" x14ac:dyDescent="0.3"/>
    <row r="3" spans="2:15" ht="14.25" customHeight="1" thickBot="1" x14ac:dyDescent="0.3">
      <c r="D3" s="172" t="s">
        <v>114</v>
      </c>
      <c r="E3" s="172"/>
      <c r="F3" s="173"/>
      <c r="G3" s="60"/>
      <c r="H3" s="172" t="s">
        <v>115</v>
      </c>
      <c r="I3" s="172"/>
      <c r="J3" s="173"/>
      <c r="K3" s="61"/>
      <c r="L3" s="172" t="s">
        <v>116</v>
      </c>
      <c r="M3" s="172"/>
      <c r="N3" s="172"/>
      <c r="O3" s="174" t="s">
        <v>117</v>
      </c>
    </row>
    <row r="4" spans="2:15" ht="39" customHeight="1" thickBot="1" x14ac:dyDescent="0.3">
      <c r="B4" s="176" t="s">
        <v>0</v>
      </c>
      <c r="C4" s="176" t="s">
        <v>1</v>
      </c>
      <c r="D4" s="177" t="s">
        <v>118</v>
      </c>
      <c r="E4" s="177" t="s">
        <v>119</v>
      </c>
      <c r="F4" s="179" t="s">
        <v>120</v>
      </c>
      <c r="G4" s="60"/>
      <c r="H4" s="181" t="s">
        <v>121</v>
      </c>
      <c r="I4" s="183" t="s">
        <v>122</v>
      </c>
      <c r="J4" s="184" t="s">
        <v>123</v>
      </c>
      <c r="K4" s="60"/>
      <c r="L4" s="186" t="s">
        <v>124</v>
      </c>
      <c r="M4" s="172" t="s">
        <v>201</v>
      </c>
      <c r="N4" s="172"/>
      <c r="O4" s="175"/>
    </row>
    <row r="5" spans="2:15" ht="40.5" x14ac:dyDescent="0.25">
      <c r="B5" s="176"/>
      <c r="C5" s="176"/>
      <c r="D5" s="178"/>
      <c r="E5" s="178"/>
      <c r="F5" s="180"/>
      <c r="G5" s="60"/>
      <c r="H5" s="182"/>
      <c r="I5" s="175"/>
      <c r="J5" s="185"/>
      <c r="K5" s="60"/>
      <c r="L5" s="187"/>
      <c r="M5" s="62" t="s">
        <v>121</v>
      </c>
      <c r="N5" s="62" t="s">
        <v>122</v>
      </c>
      <c r="O5" s="175"/>
    </row>
    <row r="6" spans="2:15" ht="15.75" x14ac:dyDescent="0.3">
      <c r="B6" s="63">
        <v>4</v>
      </c>
      <c r="C6" s="63" t="s">
        <v>363</v>
      </c>
      <c r="D6" s="63"/>
      <c r="E6" s="63" t="s">
        <v>136</v>
      </c>
      <c r="F6" s="63" t="s">
        <v>137</v>
      </c>
      <c r="G6" s="12"/>
      <c r="H6" s="69">
        <v>421560</v>
      </c>
      <c r="I6" s="63"/>
      <c r="J6" s="63"/>
      <c r="K6" s="64"/>
      <c r="L6" s="63"/>
      <c r="M6" s="63"/>
      <c r="N6" s="63"/>
      <c r="O6" s="63"/>
    </row>
    <row r="7" spans="2:15" ht="15.75" x14ac:dyDescent="0.3">
      <c r="B7" s="12">
        <v>4</v>
      </c>
      <c r="C7" s="12" t="s">
        <v>363</v>
      </c>
      <c r="D7" s="12"/>
      <c r="E7" s="12" t="s">
        <v>138</v>
      </c>
      <c r="F7" s="12" t="s">
        <v>139</v>
      </c>
      <c r="G7" s="12"/>
      <c r="H7" s="13">
        <v>319500</v>
      </c>
      <c r="I7" s="12"/>
      <c r="J7" s="12"/>
      <c r="K7" s="65"/>
      <c r="L7" s="12"/>
      <c r="M7" s="12"/>
      <c r="N7" s="12"/>
      <c r="O7" s="12"/>
    </row>
    <row r="8" spans="2:15" ht="15.75" x14ac:dyDescent="0.3">
      <c r="B8" s="63">
        <v>4</v>
      </c>
      <c r="C8" s="63" t="s">
        <v>363</v>
      </c>
      <c r="D8" s="63"/>
      <c r="E8" s="63" t="s">
        <v>140</v>
      </c>
      <c r="F8" s="63" t="s">
        <v>139</v>
      </c>
      <c r="G8" s="12"/>
      <c r="H8" s="69">
        <v>282000</v>
      </c>
      <c r="I8" s="63"/>
      <c r="J8" s="63"/>
      <c r="K8" s="64"/>
      <c r="L8" s="63"/>
      <c r="M8" s="63"/>
      <c r="N8" s="63"/>
      <c r="O8" s="63"/>
    </row>
    <row r="9" spans="2:15" ht="15.75" x14ac:dyDescent="0.3">
      <c r="B9" s="12">
        <v>4</v>
      </c>
      <c r="C9" s="12" t="s">
        <v>363</v>
      </c>
      <c r="D9" s="12"/>
      <c r="E9" s="12" t="s">
        <v>141</v>
      </c>
      <c r="F9" s="12" t="s">
        <v>139</v>
      </c>
      <c r="G9" s="12"/>
      <c r="H9" s="13">
        <v>831540</v>
      </c>
      <c r="I9" s="12"/>
      <c r="J9" s="12"/>
      <c r="K9" s="65"/>
      <c r="L9" s="12"/>
      <c r="M9" s="12"/>
      <c r="N9" s="12"/>
      <c r="O9" s="12"/>
    </row>
    <row r="10" spans="2:15" ht="15.75" x14ac:dyDescent="0.3">
      <c r="B10" s="63">
        <v>4</v>
      </c>
      <c r="C10" s="63" t="s">
        <v>363</v>
      </c>
      <c r="D10" s="63"/>
      <c r="E10" s="63" t="s">
        <v>202</v>
      </c>
      <c r="F10" s="63" t="s">
        <v>139</v>
      </c>
      <c r="G10" s="12"/>
      <c r="H10" s="69">
        <v>600000</v>
      </c>
      <c r="I10" s="63"/>
      <c r="J10" s="63"/>
      <c r="K10" s="64"/>
      <c r="L10" s="63"/>
      <c r="M10" s="63"/>
      <c r="N10" s="63"/>
      <c r="O10" s="63"/>
    </row>
    <row r="11" spans="2:15" ht="15.75" x14ac:dyDescent="0.3">
      <c r="B11" s="12">
        <v>4</v>
      </c>
      <c r="C11" s="12" t="s">
        <v>363</v>
      </c>
      <c r="D11" s="12"/>
      <c r="E11" s="12" t="s">
        <v>203</v>
      </c>
      <c r="F11" s="12" t="s">
        <v>139</v>
      </c>
      <c r="G11" s="12"/>
      <c r="H11" s="13">
        <v>404000</v>
      </c>
      <c r="I11" s="12"/>
      <c r="J11" s="12"/>
      <c r="K11" s="65"/>
      <c r="L11" s="12"/>
      <c r="M11" s="12"/>
      <c r="N11" s="12"/>
      <c r="O11" s="12"/>
    </row>
    <row r="12" spans="2:15" ht="15.75" x14ac:dyDescent="0.3">
      <c r="B12" s="63">
        <v>4</v>
      </c>
      <c r="C12" s="63" t="s">
        <v>363</v>
      </c>
      <c r="D12" s="63" t="s">
        <v>143</v>
      </c>
      <c r="E12" s="63" t="s">
        <v>88</v>
      </c>
      <c r="F12" s="63" t="s">
        <v>143</v>
      </c>
      <c r="G12" s="12"/>
      <c r="H12" s="69"/>
      <c r="I12" s="63"/>
      <c r="J12" s="63"/>
      <c r="K12" s="64"/>
      <c r="L12" s="63" t="s">
        <v>204</v>
      </c>
      <c r="M12" s="74">
        <f>51000*68.65</f>
        <v>3501150.0000000005</v>
      </c>
      <c r="N12" s="63" t="s">
        <v>145</v>
      </c>
      <c r="O12" s="63">
        <v>0</v>
      </c>
    </row>
    <row r="13" spans="2:15" ht="15.75" x14ac:dyDescent="0.3">
      <c r="B13" s="12">
        <v>7</v>
      </c>
      <c r="C13" s="12" t="s">
        <v>370</v>
      </c>
      <c r="D13" s="12" t="s">
        <v>205</v>
      </c>
      <c r="E13" s="12" t="s">
        <v>206</v>
      </c>
      <c r="F13" s="12" t="s">
        <v>207</v>
      </c>
      <c r="G13" s="12"/>
      <c r="H13" s="13">
        <v>28000</v>
      </c>
      <c r="I13" s="12"/>
      <c r="J13" s="12"/>
      <c r="K13" s="65"/>
      <c r="L13" s="12" t="s">
        <v>129</v>
      </c>
      <c r="M13" s="12"/>
      <c r="N13" s="12"/>
      <c r="O13" s="12" t="s">
        <v>130</v>
      </c>
    </row>
    <row r="14" spans="2:15" ht="15.75" x14ac:dyDescent="0.3">
      <c r="B14" s="63">
        <v>7</v>
      </c>
      <c r="C14" s="63" t="s">
        <v>370</v>
      </c>
      <c r="D14" s="63" t="s">
        <v>208</v>
      </c>
      <c r="E14" s="63" t="s">
        <v>209</v>
      </c>
      <c r="F14" s="63" t="s">
        <v>207</v>
      </c>
      <c r="G14" s="12"/>
      <c r="H14" s="69">
        <v>25000</v>
      </c>
      <c r="I14" s="63"/>
      <c r="J14" s="63"/>
      <c r="K14" s="64"/>
      <c r="L14" s="63" t="s">
        <v>129</v>
      </c>
      <c r="M14" s="63"/>
      <c r="N14" s="63"/>
      <c r="O14" s="63" t="s">
        <v>130</v>
      </c>
    </row>
    <row r="15" spans="2:15" ht="15.75" x14ac:dyDescent="0.3">
      <c r="B15" s="12">
        <v>8</v>
      </c>
      <c r="C15" s="12" t="s">
        <v>371</v>
      </c>
      <c r="D15" s="12" t="s">
        <v>210</v>
      </c>
      <c r="E15" s="12" t="s">
        <v>211</v>
      </c>
      <c r="F15" s="12" t="s">
        <v>212</v>
      </c>
      <c r="G15" s="12"/>
      <c r="H15" s="13"/>
      <c r="I15" s="12"/>
      <c r="J15" s="12"/>
      <c r="K15" s="65"/>
      <c r="L15" s="12"/>
      <c r="M15" s="12"/>
      <c r="N15" s="12"/>
      <c r="O15" s="12"/>
    </row>
    <row r="16" spans="2:15" ht="16.5" thickBot="1" x14ac:dyDescent="0.35">
      <c r="B16" s="63">
        <v>8</v>
      </c>
      <c r="C16" s="63" t="s">
        <v>371</v>
      </c>
      <c r="D16" s="63" t="s">
        <v>213</v>
      </c>
      <c r="E16" s="63"/>
      <c r="F16" s="63" t="s">
        <v>212</v>
      </c>
      <c r="G16" s="12"/>
      <c r="H16" s="69"/>
      <c r="I16" s="63"/>
      <c r="J16" s="63"/>
      <c r="K16" s="64"/>
      <c r="L16" s="63"/>
      <c r="M16" s="63"/>
      <c r="N16" s="63"/>
      <c r="O16" s="63"/>
    </row>
    <row r="17" spans="2:15" ht="16.5" thickTop="1" x14ac:dyDescent="0.3">
      <c r="B17" s="171" t="s">
        <v>153</v>
      </c>
      <c r="C17" s="171"/>
      <c r="D17" s="171"/>
      <c r="E17" s="171"/>
      <c r="F17" s="171"/>
      <c r="G17" s="12"/>
      <c r="H17" s="66">
        <f>SUM(H6:H16)</f>
        <v>2911600</v>
      </c>
      <c r="I17" s="67"/>
      <c r="J17" s="67"/>
      <c r="K17" s="65"/>
      <c r="L17" s="67"/>
      <c r="M17" s="66">
        <f>SUM(M6:M16)</f>
        <v>3501150.0000000005</v>
      </c>
      <c r="N17" s="67"/>
      <c r="O17" s="67"/>
    </row>
  </sheetData>
  <mergeCells count="15">
    <mergeCell ref="B17:F17"/>
    <mergeCell ref="D3:F3"/>
    <mergeCell ref="H3:J3"/>
    <mergeCell ref="L3:N3"/>
    <mergeCell ref="O3:O5"/>
    <mergeCell ref="B4:B5"/>
    <mergeCell ref="C4:C5"/>
    <mergeCell ref="D4:D5"/>
    <mergeCell ref="E4:E5"/>
    <mergeCell ref="F4:F5"/>
    <mergeCell ref="H4:H5"/>
    <mergeCell ref="I4:I5"/>
    <mergeCell ref="J4:J5"/>
    <mergeCell ref="L4:L5"/>
    <mergeCell ref="M4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B8914-9A32-44DD-B0F8-4C8D74BCED78}">
  <sheetPr>
    <tabColor rgb="FFFFC000"/>
  </sheetPr>
  <dimension ref="A1:N41"/>
  <sheetViews>
    <sheetView showGridLines="0" zoomScale="80" zoomScaleNormal="80" workbookViewId="0">
      <selection activeCell="B1" sqref="B1"/>
    </sheetView>
  </sheetViews>
  <sheetFormatPr baseColWidth="10" defaultColWidth="11.42578125" defaultRowHeight="13.5" x14ac:dyDescent="0.3"/>
  <cols>
    <col min="1" max="1" width="2.85546875" style="70" customWidth="1"/>
    <col min="2" max="2" width="4.7109375" style="70" bestFit="1" customWidth="1"/>
    <col min="3" max="3" width="26.7109375" style="70" bestFit="1" customWidth="1"/>
    <col min="4" max="4" width="26" style="70" bestFit="1" customWidth="1"/>
    <col min="5" max="5" width="23.42578125" style="70" bestFit="1" customWidth="1"/>
    <col min="6" max="6" width="21.5703125" style="70" bestFit="1" customWidth="1"/>
    <col min="7" max="7" width="0.85546875" style="70" customWidth="1"/>
    <col min="8" max="8" width="11.85546875" style="70" bestFit="1" customWidth="1"/>
    <col min="9" max="9" width="11.42578125" style="70"/>
    <col min="10" max="10" width="11.5703125" style="70" bestFit="1" customWidth="1"/>
    <col min="11" max="11" width="1.140625" style="70" customWidth="1"/>
    <col min="12" max="12" width="37.28515625" style="70" bestFit="1" customWidth="1"/>
    <col min="13" max="13" width="12.140625" style="70" bestFit="1" customWidth="1"/>
    <col min="14" max="16384" width="11.42578125" style="70"/>
  </cols>
  <sheetData>
    <row r="1" spans="2:14" ht="15.75" x14ac:dyDescent="0.3">
      <c r="B1" s="52" t="s">
        <v>292</v>
      </c>
    </row>
    <row r="2" spans="2:14" ht="14.25" thickBot="1" x14ac:dyDescent="0.35"/>
    <row r="3" spans="2:14" ht="14.25" thickBot="1" x14ac:dyDescent="0.35">
      <c r="D3" s="197" t="s">
        <v>114</v>
      </c>
      <c r="E3" s="197"/>
      <c r="F3" s="198"/>
      <c r="G3" s="77"/>
      <c r="H3" s="197" t="s">
        <v>115</v>
      </c>
      <c r="I3" s="197"/>
      <c r="J3" s="198"/>
      <c r="K3" s="78"/>
      <c r="L3" s="197" t="s">
        <v>116</v>
      </c>
      <c r="M3" s="197"/>
      <c r="N3" s="197"/>
    </row>
    <row r="4" spans="2:14" ht="14.25" customHeight="1" thickBot="1" x14ac:dyDescent="0.35">
      <c r="B4" s="199" t="s">
        <v>0</v>
      </c>
      <c r="C4" s="199" t="s">
        <v>1</v>
      </c>
      <c r="D4" s="199" t="s">
        <v>118</v>
      </c>
      <c r="E4" s="199" t="s">
        <v>119</v>
      </c>
      <c r="F4" s="201" t="s">
        <v>120</v>
      </c>
      <c r="G4" s="77"/>
      <c r="H4" s="203" t="s">
        <v>121</v>
      </c>
      <c r="I4" s="205" t="s">
        <v>122</v>
      </c>
      <c r="J4" s="207" t="s">
        <v>123</v>
      </c>
      <c r="K4" s="77"/>
      <c r="L4" s="209" t="s">
        <v>154</v>
      </c>
      <c r="M4" s="197" t="s">
        <v>125</v>
      </c>
      <c r="N4" s="197"/>
    </row>
    <row r="5" spans="2:14" ht="54.75" thickBot="1" x14ac:dyDescent="0.35">
      <c r="B5" s="200"/>
      <c r="C5" s="200"/>
      <c r="D5" s="200"/>
      <c r="E5" s="200"/>
      <c r="F5" s="202"/>
      <c r="G5" s="77"/>
      <c r="H5" s="204"/>
      <c r="I5" s="206"/>
      <c r="J5" s="208"/>
      <c r="K5" s="77"/>
      <c r="L5" s="210"/>
      <c r="M5" s="79" t="s">
        <v>121</v>
      </c>
      <c r="N5" s="79" t="s">
        <v>155</v>
      </c>
    </row>
    <row r="6" spans="2:14" x14ac:dyDescent="0.3">
      <c r="B6" s="63">
        <v>1</v>
      </c>
      <c r="C6" s="63" t="s">
        <v>9</v>
      </c>
      <c r="D6" s="81"/>
      <c r="E6" s="63" t="s">
        <v>214</v>
      </c>
      <c r="F6" s="63" t="s">
        <v>215</v>
      </c>
      <c r="G6" s="12"/>
      <c r="H6" s="195">
        <v>1530730</v>
      </c>
      <c r="I6" s="63" t="s">
        <v>157</v>
      </c>
      <c r="J6" s="85">
        <v>1396</v>
      </c>
      <c r="L6" s="63"/>
      <c r="M6" s="63"/>
      <c r="N6" s="63"/>
    </row>
    <row r="7" spans="2:14" x14ac:dyDescent="0.3">
      <c r="B7" s="71">
        <v>1</v>
      </c>
      <c r="C7" s="70" t="s">
        <v>9</v>
      </c>
      <c r="D7" s="80"/>
      <c r="E7" s="71" t="s">
        <v>216</v>
      </c>
      <c r="F7" s="71" t="s">
        <v>215</v>
      </c>
      <c r="H7" s="196"/>
      <c r="I7" s="70" t="s">
        <v>157</v>
      </c>
      <c r="J7" s="87">
        <v>1396</v>
      </c>
    </row>
    <row r="8" spans="2:14" x14ac:dyDescent="0.3">
      <c r="B8" s="63">
        <v>1</v>
      </c>
      <c r="C8" s="63" t="s">
        <v>9</v>
      </c>
      <c r="D8" s="81"/>
      <c r="E8" s="63" t="s">
        <v>217</v>
      </c>
      <c r="F8" s="63" t="s">
        <v>215</v>
      </c>
      <c r="G8" s="12"/>
      <c r="H8" s="196"/>
      <c r="I8" s="63" t="s">
        <v>157</v>
      </c>
      <c r="J8" s="85">
        <v>1396</v>
      </c>
      <c r="L8" s="63"/>
      <c r="M8" s="63"/>
      <c r="N8" s="63"/>
    </row>
    <row r="9" spans="2:14" x14ac:dyDescent="0.3">
      <c r="B9" s="71">
        <v>6</v>
      </c>
      <c r="C9" s="70" t="s">
        <v>364</v>
      </c>
      <c r="D9" s="80" t="s">
        <v>218</v>
      </c>
      <c r="E9" s="71" t="s">
        <v>88</v>
      </c>
      <c r="F9" s="71" t="s">
        <v>219</v>
      </c>
      <c r="H9" s="72"/>
      <c r="L9" s="70" t="s">
        <v>220</v>
      </c>
      <c r="M9" s="76">
        <f>6000*68.65</f>
        <v>411900.00000000006</v>
      </c>
      <c r="N9" s="70" t="s">
        <v>145</v>
      </c>
    </row>
    <row r="10" spans="2:14" x14ac:dyDescent="0.3">
      <c r="B10" s="63">
        <v>6</v>
      </c>
      <c r="C10" s="63" t="s">
        <v>364</v>
      </c>
      <c r="D10" s="81" t="s">
        <v>195</v>
      </c>
      <c r="E10" s="63" t="s">
        <v>88</v>
      </c>
      <c r="F10" s="63" t="s">
        <v>196</v>
      </c>
      <c r="G10" s="12"/>
      <c r="H10" s="69"/>
      <c r="I10" s="63"/>
      <c r="J10" s="63"/>
      <c r="L10" s="63" t="s">
        <v>221</v>
      </c>
      <c r="M10" s="74">
        <f>15000*68.65</f>
        <v>1029750.0000000001</v>
      </c>
      <c r="N10" s="63" t="s">
        <v>145</v>
      </c>
    </row>
    <row r="11" spans="2:14" x14ac:dyDescent="0.3">
      <c r="B11" s="71">
        <v>6</v>
      </c>
      <c r="C11" s="70" t="s">
        <v>364</v>
      </c>
      <c r="D11" s="80" t="s">
        <v>222</v>
      </c>
      <c r="E11" s="71" t="s">
        <v>88</v>
      </c>
      <c r="F11" s="71" t="s">
        <v>219</v>
      </c>
      <c r="H11" s="72"/>
      <c r="L11" s="70" t="s">
        <v>220</v>
      </c>
      <c r="M11" s="76">
        <f>4350*68.65</f>
        <v>298627.5</v>
      </c>
      <c r="N11" s="70" t="s">
        <v>145</v>
      </c>
    </row>
    <row r="12" spans="2:14" x14ac:dyDescent="0.3">
      <c r="B12" s="63">
        <v>2</v>
      </c>
      <c r="C12" s="63" t="s">
        <v>361</v>
      </c>
      <c r="D12" s="81" t="s">
        <v>223</v>
      </c>
      <c r="E12" s="63" t="s">
        <v>224</v>
      </c>
      <c r="F12" s="63" t="s">
        <v>225</v>
      </c>
      <c r="G12" s="12"/>
      <c r="H12" s="69"/>
      <c r="I12" s="63"/>
      <c r="J12" s="63"/>
      <c r="L12" s="63"/>
      <c r="M12" s="63"/>
      <c r="N12" s="63"/>
    </row>
    <row r="13" spans="2:14" x14ac:dyDescent="0.3">
      <c r="B13" s="71">
        <v>2</v>
      </c>
      <c r="C13" s="70" t="s">
        <v>361</v>
      </c>
      <c r="D13" s="80" t="s">
        <v>226</v>
      </c>
      <c r="E13" s="71" t="s">
        <v>227</v>
      </c>
      <c r="F13" s="71" t="s">
        <v>228</v>
      </c>
      <c r="H13" s="82">
        <v>28000</v>
      </c>
      <c r="I13" s="70" t="s">
        <v>157</v>
      </c>
    </row>
    <row r="14" spans="2:14" x14ac:dyDescent="0.3">
      <c r="B14" s="63">
        <v>2</v>
      </c>
      <c r="C14" s="63" t="s">
        <v>361</v>
      </c>
      <c r="D14" s="81" t="s">
        <v>229</v>
      </c>
      <c r="E14" s="63" t="s">
        <v>224</v>
      </c>
      <c r="F14" s="63" t="s">
        <v>228</v>
      </c>
      <c r="G14" s="12"/>
      <c r="H14" s="69">
        <v>50000</v>
      </c>
      <c r="I14" s="63" t="s">
        <v>157</v>
      </c>
      <c r="J14" s="63"/>
      <c r="L14" s="63"/>
      <c r="M14" s="63"/>
      <c r="N14" s="63"/>
    </row>
    <row r="15" spans="2:14" x14ac:dyDescent="0.3">
      <c r="B15" s="71">
        <v>2</v>
      </c>
      <c r="C15" s="70" t="s">
        <v>361</v>
      </c>
      <c r="D15" s="80" t="s">
        <v>230</v>
      </c>
      <c r="E15" s="71" t="s">
        <v>175</v>
      </c>
      <c r="F15" s="71" t="s">
        <v>231</v>
      </c>
      <c r="H15" s="82">
        <v>35000</v>
      </c>
      <c r="I15" s="70" t="s">
        <v>157</v>
      </c>
    </row>
    <row r="16" spans="2:14" x14ac:dyDescent="0.3">
      <c r="B16" s="63">
        <v>2</v>
      </c>
      <c r="C16" s="63" t="s">
        <v>361</v>
      </c>
      <c r="D16" s="81" t="s">
        <v>232</v>
      </c>
      <c r="E16" s="63" t="s">
        <v>233</v>
      </c>
      <c r="F16" s="63" t="s">
        <v>234</v>
      </c>
      <c r="G16" s="12"/>
      <c r="H16" s="69">
        <v>20000</v>
      </c>
      <c r="I16" s="63" t="s">
        <v>157</v>
      </c>
      <c r="J16" s="63"/>
      <c r="L16" s="63"/>
      <c r="M16" s="63"/>
      <c r="N16" s="63"/>
    </row>
    <row r="17" spans="1:14" x14ac:dyDescent="0.3">
      <c r="B17" s="71">
        <v>2</v>
      </c>
      <c r="C17" s="70" t="s">
        <v>361</v>
      </c>
      <c r="D17" s="80" t="s">
        <v>235</v>
      </c>
      <c r="E17" s="71" t="s">
        <v>233</v>
      </c>
      <c r="F17" s="71" t="s">
        <v>236</v>
      </c>
      <c r="H17" s="82">
        <v>18330</v>
      </c>
      <c r="I17" s="70" t="s">
        <v>157</v>
      </c>
    </row>
    <row r="18" spans="1:14" x14ac:dyDescent="0.3">
      <c r="B18" s="63">
        <v>2</v>
      </c>
      <c r="C18" s="63" t="s">
        <v>361</v>
      </c>
      <c r="D18" s="81" t="s">
        <v>189</v>
      </c>
      <c r="E18" s="63" t="s">
        <v>237</v>
      </c>
      <c r="F18" s="63" t="s">
        <v>238</v>
      </c>
      <c r="G18" s="12"/>
      <c r="H18" s="69">
        <v>30000</v>
      </c>
      <c r="I18" s="63" t="s">
        <v>157</v>
      </c>
      <c r="J18" s="63"/>
      <c r="L18" s="63"/>
      <c r="M18" s="63"/>
      <c r="N18" s="63"/>
    </row>
    <row r="19" spans="1:14" x14ac:dyDescent="0.3">
      <c r="B19" s="71">
        <v>2</v>
      </c>
      <c r="C19" s="70" t="s">
        <v>361</v>
      </c>
      <c r="D19" s="80" t="s">
        <v>239</v>
      </c>
      <c r="E19" s="71" t="s">
        <v>240</v>
      </c>
      <c r="F19" s="71" t="s">
        <v>241</v>
      </c>
      <c r="H19" s="82">
        <v>23000</v>
      </c>
      <c r="I19" s="70" t="s">
        <v>157</v>
      </c>
    </row>
    <row r="20" spans="1:14" x14ac:dyDescent="0.3">
      <c r="B20" s="63">
        <v>2</v>
      </c>
      <c r="C20" s="63" t="s">
        <v>361</v>
      </c>
      <c r="D20" s="81" t="s">
        <v>242</v>
      </c>
      <c r="E20" s="63" t="s">
        <v>237</v>
      </c>
      <c r="F20" s="63" t="s">
        <v>243</v>
      </c>
      <c r="G20" s="12"/>
      <c r="H20" s="69">
        <v>20000</v>
      </c>
      <c r="I20" s="63" t="s">
        <v>157</v>
      </c>
      <c r="J20" s="63"/>
      <c r="L20" s="63"/>
      <c r="M20" s="63"/>
      <c r="N20" s="63"/>
    </row>
    <row r="21" spans="1:14" x14ac:dyDescent="0.3">
      <c r="B21" s="71">
        <v>2</v>
      </c>
      <c r="C21" s="70" t="s">
        <v>361</v>
      </c>
      <c r="D21" s="80" t="s">
        <v>244</v>
      </c>
      <c r="E21" s="71" t="s">
        <v>245</v>
      </c>
      <c r="F21" s="71" t="s">
        <v>236</v>
      </c>
      <c r="H21" s="82">
        <v>20000</v>
      </c>
      <c r="I21" s="70" t="s">
        <v>157</v>
      </c>
    </row>
    <row r="22" spans="1:14" x14ac:dyDescent="0.3">
      <c r="B22" s="63">
        <v>2</v>
      </c>
      <c r="C22" s="63" t="s">
        <v>361</v>
      </c>
      <c r="D22" s="81" t="s">
        <v>246</v>
      </c>
      <c r="E22" s="63" t="s">
        <v>245</v>
      </c>
      <c r="F22" s="63" t="s">
        <v>243</v>
      </c>
      <c r="G22" s="12"/>
      <c r="H22" s="69">
        <v>19000</v>
      </c>
      <c r="I22" s="63" t="s">
        <v>157</v>
      </c>
      <c r="J22" s="63"/>
      <c r="L22" s="63"/>
      <c r="M22" s="63"/>
      <c r="N22" s="63"/>
    </row>
    <row r="23" spans="1:14" x14ac:dyDescent="0.3">
      <c r="A23" s="80"/>
      <c r="B23" s="71">
        <v>2</v>
      </c>
      <c r="C23" s="70" t="s">
        <v>361</v>
      </c>
      <c r="D23" s="80" t="s">
        <v>247</v>
      </c>
      <c r="E23" s="71" t="s">
        <v>248</v>
      </c>
      <c r="F23" s="71" t="s">
        <v>243</v>
      </c>
      <c r="H23" s="82">
        <v>24000</v>
      </c>
      <c r="I23" s="70" t="s">
        <v>157</v>
      </c>
    </row>
    <row r="24" spans="1:14" x14ac:dyDescent="0.3">
      <c r="B24" s="63">
        <v>2</v>
      </c>
      <c r="C24" s="63" t="s">
        <v>361</v>
      </c>
      <c r="D24" s="81" t="s">
        <v>249</v>
      </c>
      <c r="E24" s="63" t="s">
        <v>175</v>
      </c>
      <c r="F24" s="63" t="s">
        <v>236</v>
      </c>
      <c r="G24" s="12"/>
      <c r="H24" s="69">
        <v>23610</v>
      </c>
      <c r="I24" s="63" t="s">
        <v>157</v>
      </c>
      <c r="J24" s="63"/>
      <c r="L24" s="63"/>
      <c r="M24" s="63"/>
      <c r="N24" s="63"/>
    </row>
    <row r="25" spans="1:14" x14ac:dyDescent="0.3">
      <c r="B25" s="71">
        <v>2</v>
      </c>
      <c r="C25" s="70" t="s">
        <v>361</v>
      </c>
      <c r="D25" s="80" t="s">
        <v>250</v>
      </c>
      <c r="E25" s="71" t="s">
        <v>251</v>
      </c>
      <c r="F25" s="71" t="s">
        <v>243</v>
      </c>
      <c r="H25" s="82">
        <v>24000</v>
      </c>
      <c r="I25" s="70" t="s">
        <v>157</v>
      </c>
    </row>
    <row r="26" spans="1:14" x14ac:dyDescent="0.3">
      <c r="B26" s="63">
        <v>2</v>
      </c>
      <c r="C26" s="63" t="s">
        <v>361</v>
      </c>
      <c r="D26" s="81" t="s">
        <v>252</v>
      </c>
      <c r="E26" s="63"/>
      <c r="F26" s="63" t="s">
        <v>236</v>
      </c>
      <c r="G26" s="12"/>
      <c r="H26" s="69">
        <v>20000</v>
      </c>
      <c r="I26" s="63" t="s">
        <v>157</v>
      </c>
      <c r="J26" s="63"/>
      <c r="L26" s="63"/>
      <c r="M26" s="63"/>
      <c r="N26" s="63"/>
    </row>
    <row r="27" spans="1:14" x14ac:dyDescent="0.3">
      <c r="B27" s="71">
        <v>2</v>
      </c>
      <c r="C27" s="70" t="s">
        <v>361</v>
      </c>
      <c r="D27" s="80" t="s">
        <v>253</v>
      </c>
      <c r="E27" s="71"/>
      <c r="F27" s="71"/>
      <c r="H27" s="82">
        <v>56500</v>
      </c>
      <c r="I27" s="70" t="s">
        <v>157</v>
      </c>
    </row>
    <row r="28" spans="1:14" x14ac:dyDescent="0.3">
      <c r="B28" s="63">
        <v>7</v>
      </c>
      <c r="C28" s="63" t="s">
        <v>370</v>
      </c>
      <c r="D28" s="81" t="s">
        <v>254</v>
      </c>
      <c r="E28" s="63" t="s">
        <v>255</v>
      </c>
      <c r="F28" s="63" t="s">
        <v>256</v>
      </c>
      <c r="G28" s="12"/>
      <c r="H28" s="81">
        <v>25000</v>
      </c>
      <c r="I28" s="63" t="s">
        <v>157</v>
      </c>
      <c r="J28" s="69" t="s">
        <v>257</v>
      </c>
      <c r="L28" s="63"/>
      <c r="M28" s="63"/>
      <c r="N28" s="63"/>
    </row>
    <row r="29" spans="1:14" x14ac:dyDescent="0.3">
      <c r="B29" s="71">
        <v>7</v>
      </c>
      <c r="C29" s="70" t="s">
        <v>370</v>
      </c>
      <c r="D29" s="80" t="s">
        <v>258</v>
      </c>
      <c r="E29" s="71" t="s">
        <v>255</v>
      </c>
      <c r="F29" s="71" t="s">
        <v>259</v>
      </c>
      <c r="H29" s="80">
        <v>40000</v>
      </c>
      <c r="I29" s="70" t="s">
        <v>157</v>
      </c>
      <c r="J29" s="72" t="s">
        <v>260</v>
      </c>
    </row>
    <row r="30" spans="1:14" x14ac:dyDescent="0.3">
      <c r="B30" s="63">
        <v>7</v>
      </c>
      <c r="C30" s="63" t="s">
        <v>370</v>
      </c>
      <c r="D30" s="81" t="s">
        <v>261</v>
      </c>
      <c r="E30" s="63" t="s">
        <v>255</v>
      </c>
      <c r="F30" s="63" t="s">
        <v>262</v>
      </c>
      <c r="G30" s="12"/>
      <c r="H30" s="81">
        <v>50000</v>
      </c>
      <c r="I30" s="63" t="s">
        <v>157</v>
      </c>
      <c r="J30" s="69" t="s">
        <v>263</v>
      </c>
      <c r="L30" s="63"/>
      <c r="M30" s="63"/>
      <c r="N30" s="63"/>
    </row>
    <row r="31" spans="1:14" x14ac:dyDescent="0.3">
      <c r="B31" s="71">
        <v>7</v>
      </c>
      <c r="C31" s="70" t="s">
        <v>370</v>
      </c>
      <c r="D31" s="80" t="s">
        <v>264</v>
      </c>
      <c r="E31" s="71" t="s">
        <v>265</v>
      </c>
      <c r="F31" s="71" t="s">
        <v>266</v>
      </c>
      <c r="H31" s="80">
        <v>23000</v>
      </c>
      <c r="I31" s="70" t="s">
        <v>157</v>
      </c>
      <c r="J31" s="72" t="s">
        <v>267</v>
      </c>
    </row>
    <row r="32" spans="1:14" x14ac:dyDescent="0.3">
      <c r="B32" s="63">
        <v>7</v>
      </c>
      <c r="C32" s="63" t="s">
        <v>370</v>
      </c>
      <c r="D32" s="81" t="s">
        <v>174</v>
      </c>
      <c r="E32" s="63" t="s">
        <v>268</v>
      </c>
      <c r="F32" s="63" t="s">
        <v>259</v>
      </c>
      <c r="G32" s="12"/>
      <c r="H32" s="81">
        <v>27500</v>
      </c>
      <c r="I32" s="63" t="s">
        <v>157</v>
      </c>
      <c r="J32" s="69" t="s">
        <v>269</v>
      </c>
      <c r="L32" s="63"/>
      <c r="M32" s="63"/>
      <c r="N32" s="63"/>
    </row>
    <row r="33" spans="2:14" x14ac:dyDescent="0.3">
      <c r="B33" s="71">
        <v>7</v>
      </c>
      <c r="C33" s="70" t="s">
        <v>370</v>
      </c>
      <c r="D33" s="80" t="s">
        <v>270</v>
      </c>
      <c r="E33" s="71" t="s">
        <v>160</v>
      </c>
      <c r="F33" s="71" t="s">
        <v>271</v>
      </c>
      <c r="H33" s="80">
        <v>19000</v>
      </c>
      <c r="I33" s="70" t="s">
        <v>157</v>
      </c>
      <c r="J33" s="72" t="s">
        <v>272</v>
      </c>
    </row>
    <row r="34" spans="2:14" x14ac:dyDescent="0.3">
      <c r="B34" s="63">
        <v>7</v>
      </c>
      <c r="C34" s="63" t="s">
        <v>370</v>
      </c>
      <c r="D34" s="81" t="s">
        <v>273</v>
      </c>
      <c r="E34" s="63" t="s">
        <v>274</v>
      </c>
      <c r="F34" s="63" t="s">
        <v>275</v>
      </c>
      <c r="G34" s="12"/>
      <c r="H34" s="81">
        <v>37000</v>
      </c>
      <c r="I34" s="63" t="s">
        <v>157</v>
      </c>
      <c r="J34" s="69" t="s">
        <v>276</v>
      </c>
      <c r="L34" s="63"/>
      <c r="M34" s="63"/>
      <c r="N34" s="63"/>
    </row>
    <row r="35" spans="2:14" x14ac:dyDescent="0.3">
      <c r="B35" s="71">
        <v>7</v>
      </c>
      <c r="C35" s="70" t="s">
        <v>370</v>
      </c>
      <c r="D35" s="80" t="s">
        <v>182</v>
      </c>
      <c r="E35" s="71" t="s">
        <v>240</v>
      </c>
      <c r="F35" s="71" t="s">
        <v>275</v>
      </c>
      <c r="H35" s="80">
        <v>21000</v>
      </c>
      <c r="I35" s="70" t="s">
        <v>157</v>
      </c>
      <c r="J35" s="72" t="s">
        <v>277</v>
      </c>
    </row>
    <row r="36" spans="2:14" x14ac:dyDescent="0.3">
      <c r="B36" s="63">
        <v>7</v>
      </c>
      <c r="C36" s="63" t="s">
        <v>370</v>
      </c>
      <c r="D36" s="81" t="s">
        <v>278</v>
      </c>
      <c r="E36" s="63" t="s">
        <v>160</v>
      </c>
      <c r="F36" s="63" t="s">
        <v>279</v>
      </c>
      <c r="G36" s="12"/>
      <c r="H36" s="81">
        <v>16000</v>
      </c>
      <c r="I36" s="63" t="s">
        <v>157</v>
      </c>
      <c r="J36" s="69" t="s">
        <v>280</v>
      </c>
      <c r="L36" s="63"/>
      <c r="M36" s="63"/>
      <c r="N36" s="63"/>
    </row>
    <row r="37" spans="2:14" x14ac:dyDescent="0.3">
      <c r="B37" s="71">
        <v>7</v>
      </c>
      <c r="C37" s="70" t="s">
        <v>370</v>
      </c>
      <c r="D37" s="80" t="s">
        <v>189</v>
      </c>
      <c r="E37" s="71" t="s">
        <v>255</v>
      </c>
      <c r="F37" s="71" t="s">
        <v>281</v>
      </c>
      <c r="H37" s="80">
        <v>50000</v>
      </c>
      <c r="I37" s="70" t="s">
        <v>157</v>
      </c>
      <c r="J37" s="72" t="s">
        <v>282</v>
      </c>
    </row>
    <row r="38" spans="2:14" x14ac:dyDescent="0.3">
      <c r="B38" s="63">
        <v>7</v>
      </c>
      <c r="C38" s="63" t="s">
        <v>370</v>
      </c>
      <c r="D38" s="81" t="s">
        <v>205</v>
      </c>
      <c r="E38" s="63" t="s">
        <v>274</v>
      </c>
      <c r="F38" s="63" t="s">
        <v>275</v>
      </c>
      <c r="G38" s="12"/>
      <c r="H38" s="81">
        <v>22000</v>
      </c>
      <c r="I38" s="63" t="s">
        <v>157</v>
      </c>
      <c r="J38" s="69" t="s">
        <v>283</v>
      </c>
      <c r="L38" s="63"/>
      <c r="M38" s="63"/>
      <c r="N38" s="63"/>
    </row>
    <row r="39" spans="2:14" x14ac:dyDescent="0.3">
      <c r="B39" s="71">
        <v>8</v>
      </c>
      <c r="C39" s="70" t="s">
        <v>371</v>
      </c>
      <c r="D39" s="80" t="s">
        <v>284</v>
      </c>
      <c r="E39" s="71" t="s">
        <v>285</v>
      </c>
      <c r="F39" s="71" t="s">
        <v>286</v>
      </c>
      <c r="H39" s="70">
        <v>4000</v>
      </c>
      <c r="I39" s="70" t="s">
        <v>157</v>
      </c>
      <c r="J39" s="72" t="s">
        <v>287</v>
      </c>
    </row>
    <row r="40" spans="2:14" ht="14.25" thickBot="1" x14ac:dyDescent="0.35">
      <c r="B40" s="63">
        <v>8</v>
      </c>
      <c r="C40" s="63" t="s">
        <v>371</v>
      </c>
      <c r="D40" s="81" t="s">
        <v>288</v>
      </c>
      <c r="E40" s="63"/>
      <c r="F40" s="63" t="s">
        <v>286</v>
      </c>
      <c r="G40" s="12"/>
      <c r="H40" s="81">
        <v>4500</v>
      </c>
      <c r="I40" s="63" t="s">
        <v>157</v>
      </c>
      <c r="J40" s="69" t="s">
        <v>287</v>
      </c>
      <c r="L40" s="63"/>
      <c r="M40" s="63"/>
      <c r="N40" s="63"/>
    </row>
    <row r="41" spans="2:14" ht="14.25" thickTop="1" x14ac:dyDescent="0.3">
      <c r="B41" s="171" t="s">
        <v>153</v>
      </c>
      <c r="C41" s="171"/>
      <c r="D41" s="171"/>
      <c r="E41" s="171"/>
      <c r="F41" s="171"/>
      <c r="H41" s="66">
        <f>SUM(H6:H40)</f>
        <v>2281170</v>
      </c>
      <c r="I41" s="67"/>
      <c r="J41" s="67"/>
      <c r="L41" s="67"/>
      <c r="M41" s="66">
        <f>SUM(M6:M40)</f>
        <v>1740277.5000000002</v>
      </c>
      <c r="N41" s="67"/>
    </row>
  </sheetData>
  <mergeCells count="15">
    <mergeCell ref="H6:H8"/>
    <mergeCell ref="B41:F41"/>
    <mergeCell ref="D3:F3"/>
    <mergeCell ref="H3:J3"/>
    <mergeCell ref="L3:N3"/>
    <mergeCell ref="B4:B5"/>
    <mergeCell ref="C4:C5"/>
    <mergeCell ref="D4:D5"/>
    <mergeCell ref="E4:E5"/>
    <mergeCell ref="F4:F5"/>
    <mergeCell ref="H4:H5"/>
    <mergeCell ref="I4:I5"/>
    <mergeCell ref="J4:J5"/>
    <mergeCell ref="L4:L5"/>
    <mergeCell ref="M4:N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9D2FA1-3038-4046-88D5-446EC779F05B}">
          <x14:formula1>
            <xm:f>'C:\Users\KLimam\Desktop\03- Reconciliation phase\Final report\5. Final EITI report sent to MSG (After Ben and Hedi reviews)\[02- Reconciliation database - AEITI FY 1396 update 300519.xlsx]Companies'!#REF!</xm:f>
          </x14:formula1>
          <xm:sqref>B28:B40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B2724-0338-4CDC-9489-C9101BB04222}">
  <sheetPr>
    <tabColor rgb="FFFFC000"/>
  </sheetPr>
  <dimension ref="B1:R18"/>
  <sheetViews>
    <sheetView showGridLines="0" zoomScale="80" zoomScaleNormal="80" workbookViewId="0">
      <selection activeCell="B1" sqref="B1"/>
    </sheetView>
  </sheetViews>
  <sheetFormatPr baseColWidth="10" defaultColWidth="9.140625" defaultRowHeight="15" x14ac:dyDescent="0.25"/>
  <cols>
    <col min="1" max="1" width="2.85546875" style="28" customWidth="1"/>
    <col min="2" max="2" width="9.140625" style="28"/>
    <col min="3" max="3" width="18" style="28" bestFit="1" customWidth="1"/>
    <col min="4" max="4" width="15" style="28" customWidth="1"/>
    <col min="5" max="5" width="19.7109375" style="28" bestFit="1" customWidth="1"/>
    <col min="6" max="6" width="1.28515625" style="28" customWidth="1"/>
    <col min="7" max="7" width="9.140625" style="28"/>
    <col min="8" max="8" width="10.28515625" style="28" bestFit="1" customWidth="1"/>
    <col min="9" max="9" width="0.5703125" style="28" customWidth="1"/>
    <col min="10" max="10" width="21.140625" style="28" customWidth="1"/>
    <col min="11" max="11" width="1.28515625" style="28" customWidth="1"/>
    <col min="12" max="13" width="9.140625" style="28"/>
    <col min="14" max="14" width="18" style="28" bestFit="1" customWidth="1"/>
    <col min="15" max="15" width="11.7109375" style="28" bestFit="1" customWidth="1"/>
    <col min="16" max="16" width="10.28515625" style="28" customWidth="1"/>
    <col min="17" max="17" width="27.42578125" style="28" bestFit="1" customWidth="1"/>
    <col min="18" max="18" width="18.85546875" style="28" bestFit="1" customWidth="1"/>
    <col min="19" max="16384" width="9.140625" style="28"/>
  </cols>
  <sheetData>
    <row r="1" spans="2:18" x14ac:dyDescent="0.25">
      <c r="B1" s="52" t="s">
        <v>315</v>
      </c>
    </row>
    <row r="2" spans="2:18" x14ac:dyDescent="0.25">
      <c r="N2" s="9" t="s">
        <v>13</v>
      </c>
    </row>
    <row r="3" spans="2:18" ht="22.5" customHeight="1" thickBot="1" x14ac:dyDescent="0.3">
      <c r="B3" s="211" t="s">
        <v>0</v>
      </c>
      <c r="C3" s="211" t="s">
        <v>1</v>
      </c>
      <c r="D3" s="211" t="s">
        <v>293</v>
      </c>
      <c r="E3" s="211" t="s">
        <v>294</v>
      </c>
      <c r="F3" s="88"/>
      <c r="G3" s="212" t="s">
        <v>295</v>
      </c>
      <c r="H3" s="212"/>
      <c r="I3" s="89"/>
      <c r="J3" s="211" t="s">
        <v>296</v>
      </c>
      <c r="K3" s="88"/>
      <c r="L3" s="211" t="s">
        <v>297</v>
      </c>
    </row>
    <row r="4" spans="2:18" ht="22.5" customHeight="1" thickBot="1" x14ac:dyDescent="0.3">
      <c r="B4" s="212"/>
      <c r="C4" s="212"/>
      <c r="D4" s="212"/>
      <c r="E4" s="212"/>
      <c r="F4" s="88"/>
      <c r="G4" s="90" t="s">
        <v>21</v>
      </c>
      <c r="H4" s="90" t="s">
        <v>298</v>
      </c>
      <c r="I4" s="89"/>
      <c r="J4" s="212"/>
      <c r="K4" s="88"/>
      <c r="L4" s="212"/>
      <c r="N4" s="97" t="s">
        <v>1</v>
      </c>
      <c r="O4" s="90" t="s">
        <v>295</v>
      </c>
      <c r="P4" s="90"/>
      <c r="Q4" s="97" t="s">
        <v>304</v>
      </c>
      <c r="R4" s="97" t="s">
        <v>297</v>
      </c>
    </row>
    <row r="5" spans="2:18" x14ac:dyDescent="0.25">
      <c r="B5" s="2">
        <v>1</v>
      </c>
      <c r="C5" s="2" t="s">
        <v>9</v>
      </c>
      <c r="D5" s="2"/>
      <c r="E5" s="91" t="s">
        <v>299</v>
      </c>
      <c r="F5" s="92"/>
      <c r="G5" s="3">
        <v>1029</v>
      </c>
      <c r="H5" s="93" t="s">
        <v>300</v>
      </c>
      <c r="I5" s="92"/>
      <c r="J5" s="3">
        <v>1086818</v>
      </c>
      <c r="K5" s="92"/>
      <c r="L5" s="93" t="s">
        <v>301</v>
      </c>
      <c r="N5" s="97"/>
      <c r="O5" s="97" t="s">
        <v>21</v>
      </c>
      <c r="P5" s="97" t="s">
        <v>298</v>
      </c>
      <c r="Q5" s="97"/>
      <c r="R5" s="97"/>
    </row>
    <row r="6" spans="2:18" x14ac:dyDescent="0.25">
      <c r="B6" s="5">
        <v>1</v>
      </c>
      <c r="C6" s="5" t="s">
        <v>9</v>
      </c>
      <c r="D6" s="94"/>
      <c r="E6" s="95" t="s">
        <v>302</v>
      </c>
      <c r="F6" s="92"/>
      <c r="G6" s="7">
        <v>5198</v>
      </c>
      <c r="H6" s="96" t="s">
        <v>300</v>
      </c>
      <c r="I6" s="92"/>
      <c r="J6" s="7">
        <v>9875440</v>
      </c>
      <c r="K6" s="92"/>
      <c r="L6" s="96" t="s">
        <v>301</v>
      </c>
      <c r="N6" s="10" t="s">
        <v>9</v>
      </c>
      <c r="O6" s="98">
        <v>1645672</v>
      </c>
      <c r="P6" s="99" t="s">
        <v>300</v>
      </c>
      <c r="Q6" s="98">
        <f>(SUM(J5:J9))/1000000</f>
        <v>2471.106804</v>
      </c>
      <c r="R6" s="99" t="s">
        <v>301</v>
      </c>
    </row>
    <row r="7" spans="2:18" ht="15.75" customHeight="1" x14ac:dyDescent="0.25">
      <c r="B7" s="2">
        <v>1</v>
      </c>
      <c r="C7" s="2" t="s">
        <v>9</v>
      </c>
      <c r="D7" s="2"/>
      <c r="E7" s="91" t="s">
        <v>303</v>
      </c>
      <c r="F7" s="92"/>
      <c r="G7" s="3">
        <v>107685</v>
      </c>
      <c r="H7" s="93" t="s">
        <v>300</v>
      </c>
      <c r="I7" s="92"/>
      <c r="J7" s="3">
        <v>161424604</v>
      </c>
      <c r="K7" s="92"/>
      <c r="L7" s="93" t="s">
        <v>301</v>
      </c>
      <c r="N7" s="12" t="s">
        <v>12</v>
      </c>
      <c r="O7" s="101">
        <f>SUM(G10:G14)</f>
        <v>149045.37</v>
      </c>
      <c r="P7" s="102" t="s">
        <v>308</v>
      </c>
      <c r="Q7" s="101">
        <f>(SUM(J10:J14))/1000000</f>
        <v>0.40385300000000002</v>
      </c>
      <c r="R7" s="102" t="s">
        <v>309</v>
      </c>
    </row>
    <row r="8" spans="2:18" ht="15.75" thickBot="1" x14ac:dyDescent="0.3">
      <c r="B8" s="5">
        <v>1</v>
      </c>
      <c r="C8" s="5" t="s">
        <v>9</v>
      </c>
      <c r="D8" s="94"/>
      <c r="E8" s="95" t="s">
        <v>305</v>
      </c>
      <c r="F8" s="92"/>
      <c r="G8" s="7">
        <v>845701</v>
      </c>
      <c r="H8" s="96" t="s">
        <v>300</v>
      </c>
      <c r="I8" s="92"/>
      <c r="J8" s="7">
        <v>1270001973</v>
      </c>
      <c r="K8" s="92"/>
      <c r="L8" s="96" t="s">
        <v>301</v>
      </c>
      <c r="N8" s="14" t="s">
        <v>21</v>
      </c>
      <c r="O8" s="104"/>
      <c r="P8" s="14"/>
      <c r="Q8" s="104">
        <f>SUM(Q6:Q7)</f>
        <v>2471.5106569999998</v>
      </c>
      <c r="R8" s="14"/>
    </row>
    <row r="9" spans="2:18" x14ac:dyDescent="0.25">
      <c r="B9" s="2">
        <v>1</v>
      </c>
      <c r="C9" s="2" t="s">
        <v>9</v>
      </c>
      <c r="D9" s="2"/>
      <c r="E9" s="91" t="s">
        <v>306</v>
      </c>
      <c r="F9" s="92"/>
      <c r="G9" s="3">
        <v>686059</v>
      </c>
      <c r="H9" s="93" t="s">
        <v>300</v>
      </c>
      <c r="I9" s="92"/>
      <c r="J9" s="3">
        <v>1028717969</v>
      </c>
      <c r="K9" s="92"/>
      <c r="L9" s="93" t="s">
        <v>301</v>
      </c>
    </row>
    <row r="10" spans="2:18" x14ac:dyDescent="0.25">
      <c r="B10" s="2">
        <v>5</v>
      </c>
      <c r="C10" s="2" t="s">
        <v>12</v>
      </c>
      <c r="D10" s="93" t="s">
        <v>307</v>
      </c>
      <c r="E10" s="100">
        <v>1395</v>
      </c>
      <c r="F10" s="92"/>
      <c r="G10" s="3">
        <v>135996</v>
      </c>
      <c r="H10" s="93" t="s">
        <v>308</v>
      </c>
      <c r="I10" s="92"/>
      <c r="J10" s="3">
        <v>368549</v>
      </c>
      <c r="K10" s="92"/>
      <c r="L10" s="93" t="s">
        <v>301</v>
      </c>
    </row>
    <row r="11" spans="2:18" x14ac:dyDescent="0.25">
      <c r="B11" s="17">
        <v>5</v>
      </c>
      <c r="C11" s="5" t="s">
        <v>12</v>
      </c>
      <c r="D11" s="96" t="s">
        <v>310</v>
      </c>
      <c r="E11" s="103">
        <v>1395</v>
      </c>
      <c r="F11" s="92"/>
      <c r="G11" s="7">
        <v>5035.3999999999996</v>
      </c>
      <c r="H11" s="96" t="s">
        <v>308</v>
      </c>
      <c r="I11" s="92"/>
      <c r="J11" s="7">
        <v>25962</v>
      </c>
      <c r="K11" s="92"/>
      <c r="L11" s="96" t="s">
        <v>309</v>
      </c>
    </row>
    <row r="12" spans="2:18" x14ac:dyDescent="0.25">
      <c r="B12" s="2">
        <v>5</v>
      </c>
      <c r="C12" s="2" t="s">
        <v>12</v>
      </c>
      <c r="D12" s="93" t="s">
        <v>311</v>
      </c>
      <c r="E12" s="100">
        <v>1395</v>
      </c>
      <c r="F12" s="92"/>
      <c r="G12" s="3">
        <v>352.95</v>
      </c>
      <c r="H12" s="93" t="s">
        <v>308</v>
      </c>
      <c r="I12" s="92"/>
      <c r="J12" s="3">
        <v>4112</v>
      </c>
      <c r="K12" s="92"/>
      <c r="L12" s="93" t="s">
        <v>309</v>
      </c>
    </row>
    <row r="13" spans="2:18" x14ac:dyDescent="0.25">
      <c r="B13" s="17">
        <v>5</v>
      </c>
      <c r="C13" s="5" t="s">
        <v>12</v>
      </c>
      <c r="D13" s="96" t="s">
        <v>312</v>
      </c>
      <c r="E13" s="103">
        <v>1395</v>
      </c>
      <c r="F13" s="92"/>
      <c r="G13" s="7">
        <v>1091.02</v>
      </c>
      <c r="H13" s="96" t="s">
        <v>313</v>
      </c>
      <c r="I13" s="92"/>
      <c r="J13" s="7">
        <v>2602</v>
      </c>
      <c r="K13" s="92"/>
      <c r="L13" s="96" t="s">
        <v>309</v>
      </c>
      <c r="Q13" s="101"/>
    </row>
    <row r="14" spans="2:18" ht="15.75" thickBot="1" x14ac:dyDescent="0.3">
      <c r="B14" s="2">
        <v>5</v>
      </c>
      <c r="C14" s="2" t="s">
        <v>12</v>
      </c>
      <c r="D14" s="93" t="s">
        <v>314</v>
      </c>
      <c r="E14" s="100">
        <v>1395</v>
      </c>
      <c r="F14" s="92"/>
      <c r="G14" s="3">
        <v>6570</v>
      </c>
      <c r="H14" s="93" t="s">
        <v>308</v>
      </c>
      <c r="I14" s="92"/>
      <c r="J14" s="3">
        <v>2628</v>
      </c>
      <c r="K14" s="92"/>
      <c r="L14" s="93" t="s">
        <v>309</v>
      </c>
      <c r="Q14" s="101"/>
    </row>
    <row r="15" spans="2:18" ht="15.75" thickBot="1" x14ac:dyDescent="0.3">
      <c r="D15" s="213" t="s">
        <v>21</v>
      </c>
      <c r="E15" s="213"/>
      <c r="F15" s="89"/>
      <c r="G15" s="105">
        <f>SUM(G5:G14)</f>
        <v>1794717.3699999999</v>
      </c>
      <c r="H15" s="105"/>
      <c r="I15" s="89"/>
      <c r="J15" s="105">
        <f>SUM(J5:J14)</f>
        <v>2471510657</v>
      </c>
      <c r="K15" s="89"/>
      <c r="L15" s="106"/>
    </row>
    <row r="17" spans="10:10" x14ac:dyDescent="0.25">
      <c r="J17" s="107"/>
    </row>
    <row r="18" spans="10:10" x14ac:dyDescent="0.25">
      <c r="J18" s="107"/>
    </row>
  </sheetData>
  <mergeCells count="8">
    <mergeCell ref="L3:L4"/>
    <mergeCell ref="D15:E15"/>
    <mergeCell ref="B3:B4"/>
    <mergeCell ref="C3:C4"/>
    <mergeCell ref="D3:D4"/>
    <mergeCell ref="E3:E4"/>
    <mergeCell ref="G3:H3"/>
    <mergeCell ref="J3:J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5E9756EC-AF6B-4C98-8992-93C55E0F39FF}">
          <x14:formula1>
            <xm:f>'C:\HB JOB\07-ITIE Afghanistan\03- Reconciliation phase\05- Database\02- May\300519\[01- Reconciliation database - AEITI FY 1395 update 300519.xlsx]Companies'!#REF!</xm:f>
          </x14:formula1>
          <xm:sqref>C5:C14 N6:N7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Beneficial Ownership data 1395</vt:lpstr>
      <vt:lpstr>Beneficial Ownership data 1396</vt:lpstr>
      <vt:lpstr>Loans granted by the SoE  1395</vt:lpstr>
      <vt:lpstr>Loans granted by the SoE 1396</vt:lpstr>
      <vt:lpstr>Mandatory Social Payments 95</vt:lpstr>
      <vt:lpstr>Voluntary Social Payments 95</vt:lpstr>
      <vt:lpstr>Mandatory Social Payments 96</vt:lpstr>
      <vt:lpstr>Voluntary Social Payments 96</vt:lpstr>
      <vt:lpstr>SoE Revenues 1395</vt:lpstr>
      <vt:lpstr>SoE Revenues 1396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2019-06-29T23:40:43Z</dcterms:modified>
</cp:coreProperties>
</file>