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C:\Users\kr65\Downloads\SD\2.0\"/>
    </mc:Choice>
  </mc:AlternateContent>
  <xr:revisionPtr revIDLastSave="0" documentId="8_{BE48587C-88A5-4AE1-974B-8E0DD368F28F}" xr6:coauthVersionLast="31" xr6:coauthVersionMax="31" xr10:uidLastSave="{00000000-0000-0000-0000-000000000000}"/>
  <bookViews>
    <workbookView xWindow="0" yWindow="0" windowWidth="28800" windowHeight="11780" firstSheet="3" activeTab="5" xr2:uid="{BE9E1E00-0B85-4844-B1E3-229A610793B1}"/>
  </bookViews>
  <sheets>
    <sheet name="Introduction" sheetId="13" r:id="rId1"/>
    <sheet name="Part 1 - About" sheetId="9" r:id="rId2"/>
    <sheet name="Part 2 - Disclosure checklist" sheetId="8" r:id="rId3"/>
    <sheet name="Part 3 - Reporting entities" sheetId="12" r:id="rId4"/>
    <sheet name="Part 4 - Government revenues" sheetId="4" r:id="rId5"/>
    <sheet name="Part 5 - Company data" sheetId="11" r:id="rId6"/>
    <sheet name="Lists" sheetId="10" state="hidden" r:id="rId7"/>
  </sheets>
  <definedNames>
    <definedName name="Commodities_list">Table5_Commodities_list[HS Product Description w volume]</definedName>
    <definedName name="Companies_list">Companies[Full company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2" i="8" l="1"/>
  <c r="F168" i="8"/>
  <c r="F160" i="8"/>
  <c r="F157" i="8"/>
  <c r="F156" i="8"/>
  <c r="F155" i="8"/>
  <c r="F150" i="8"/>
  <c r="F146" i="8"/>
  <c r="F143" i="8"/>
  <c r="F142" i="8"/>
  <c r="F141" i="8"/>
  <c r="F140" i="8"/>
  <c r="F139" i="8"/>
  <c r="F138" i="8"/>
  <c r="F131" i="8"/>
  <c r="F127" i="8"/>
  <c r="F123" i="8"/>
  <c r="F119" i="8"/>
  <c r="F109" i="8"/>
  <c r="F105" i="8"/>
  <c r="F104" i="8"/>
  <c r="F85" i="8"/>
  <c r="F84" i="8"/>
  <c r="F65" i="8"/>
  <c r="F64" i="8"/>
  <c r="F61" i="8"/>
  <c r="F58" i="8"/>
  <c r="F57" i="8"/>
  <c r="F54" i="8"/>
  <c r="F53" i="8"/>
  <c r="F52" i="8"/>
  <c r="F51" i="8"/>
  <c r="F48" i="8"/>
  <c r="F47" i="8"/>
  <c r="F46" i="8"/>
  <c r="F45" i="8"/>
  <c r="F44" i="8"/>
  <c r="F41" i="8"/>
  <c r="F40" i="8"/>
  <c r="F39" i="8"/>
  <c r="F36" i="8"/>
  <c r="F35" i="8"/>
  <c r="F34" i="8"/>
  <c r="F33" i="8"/>
  <c r="F32" i="8"/>
  <c r="F31" i="8"/>
  <c r="F27" i="8"/>
  <c r="F26" i="8"/>
  <c r="B25" i="11"/>
  <c r="G35" i="12"/>
  <c r="D22" i="12"/>
  <c r="G34" i="12"/>
  <c r="G36" i="12"/>
  <c r="G37" i="12"/>
  <c r="G33" i="12"/>
  <c r="D24" i="12"/>
  <c r="D23" i="12"/>
  <c r="E38" i="9"/>
  <c r="G38" i="9"/>
  <c r="G39" i="9"/>
  <c r="G40" i="9"/>
  <c r="D25" i="12"/>
  <c r="D26" i="12"/>
  <c r="B22" i="11"/>
  <c r="B23" i="11"/>
  <c r="B24" i="11"/>
  <c r="B26" i="11"/>
  <c r="B27" i="11"/>
  <c r="B28" i="11"/>
  <c r="B29" i="11"/>
  <c r="B30" i="11"/>
  <c r="B31" i="11"/>
  <c r="B32" i="11"/>
  <c r="B33" i="11"/>
  <c r="B34" i="11"/>
  <c r="B35" i="11"/>
  <c r="B36" i="11"/>
  <c r="B37" i="11"/>
  <c r="B38" i="11"/>
  <c r="K40" i="11"/>
  <c r="F25" i="8"/>
  <c r="E33" i="9"/>
  <c r="D135" i="8"/>
  <c r="E36" i="9"/>
  <c r="E30" i="9"/>
  <c r="D106" i="8"/>
  <c r="E61" i="9"/>
  <c r="E60" i="9"/>
  <c r="E59" i="9"/>
  <c r="E58" i="9"/>
  <c r="E57" i="9"/>
  <c r="K5" i="11"/>
  <c r="N4" i="4"/>
  <c r="E4" i="12"/>
  <c r="H4" i="8"/>
  <c r="G4" i="9"/>
  <c r="B81" i="8"/>
  <c r="B79" i="8"/>
  <c r="B77" i="8"/>
  <c r="B75" i="8"/>
  <c r="B73" i="8"/>
  <c r="B71" i="8"/>
  <c r="B69" i="8"/>
  <c r="B67" i="8"/>
  <c r="B112" i="8"/>
  <c r="E22" i="9"/>
  <c r="E21" i="9"/>
  <c r="J50" i="4"/>
  <c r="D21" i="12"/>
  <c r="E37" i="9"/>
  <c r="G37" i="9"/>
  <c r="E31" i="9"/>
  <c r="E34" i="9"/>
  <c r="E29" i="9"/>
  <c r="E23" i="9"/>
  <c r="F163" i="8"/>
  <c r="B131" i="8"/>
  <c r="B116" i="8"/>
  <c r="B114" i="8"/>
  <c r="J65" i="4"/>
  <c r="B35" i="4"/>
  <c r="C35" i="4"/>
  <c r="D35" i="4"/>
  <c r="E35" i="4"/>
  <c r="B44" i="4"/>
  <c r="C44" i="4"/>
  <c r="D44" i="4"/>
  <c r="E44" i="4"/>
  <c r="E48" i="4"/>
  <c r="D48" i="4"/>
  <c r="C48" i="4"/>
  <c r="B48" i="4"/>
  <c r="E47" i="4"/>
  <c r="D47" i="4"/>
  <c r="C47" i="4"/>
  <c r="B47" i="4"/>
  <c r="E46" i="4"/>
  <c r="D46" i="4"/>
  <c r="C46" i="4"/>
  <c r="B46" i="4"/>
  <c r="E45" i="4"/>
  <c r="D45" i="4"/>
  <c r="C45" i="4"/>
  <c r="B45" i="4"/>
  <c r="E43" i="4"/>
  <c r="D43" i="4"/>
  <c r="C43" i="4"/>
  <c r="B43" i="4"/>
  <c r="E42" i="4"/>
  <c r="D42" i="4"/>
  <c r="C42" i="4"/>
  <c r="B42" i="4"/>
  <c r="E41" i="4"/>
  <c r="D41" i="4"/>
  <c r="C41" i="4"/>
  <c r="B41" i="4"/>
  <c r="E33" i="4"/>
  <c r="F147" i="8"/>
  <c r="D23" i="4"/>
  <c r="E24" i="4"/>
  <c r="D24" i="4"/>
  <c r="C24" i="4"/>
  <c r="B24" i="4"/>
  <c r="E23" i="4"/>
  <c r="C23" i="4"/>
  <c r="B23" i="4"/>
  <c r="E22" i="4"/>
  <c r="D22" i="4"/>
  <c r="C22" i="4"/>
  <c r="B22" i="4"/>
  <c r="C25" i="4"/>
  <c r="C26" i="4"/>
  <c r="C27" i="4"/>
  <c r="C28" i="4"/>
  <c r="C29" i="4"/>
  <c r="C30" i="4"/>
  <c r="C31" i="4"/>
  <c r="C32" i="4"/>
  <c r="C33" i="4"/>
  <c r="C34" i="4"/>
  <c r="C36" i="4"/>
  <c r="C37" i="4"/>
  <c r="C38" i="4"/>
  <c r="C39" i="4"/>
  <c r="C40" i="4"/>
  <c r="D25" i="4"/>
  <c r="D26" i="4"/>
  <c r="D27" i="4"/>
  <c r="D28" i="4"/>
  <c r="D29" i="4"/>
  <c r="D30" i="4"/>
  <c r="D31" i="4"/>
  <c r="D32" i="4"/>
  <c r="D33" i="4"/>
  <c r="D34" i="4"/>
  <c r="D36" i="4"/>
  <c r="D37" i="4"/>
  <c r="D38" i="4"/>
  <c r="D39" i="4"/>
  <c r="D40" i="4"/>
  <c r="E25" i="4"/>
  <c r="E26" i="4"/>
  <c r="E27" i="4"/>
  <c r="E28" i="4"/>
  <c r="E29" i="4"/>
  <c r="E30" i="4"/>
  <c r="E31" i="4"/>
  <c r="E32" i="4"/>
  <c r="E34" i="4"/>
  <c r="E36" i="4"/>
  <c r="E37" i="4"/>
  <c r="E38" i="4"/>
  <c r="E39" i="4"/>
  <c r="E40" i="4"/>
  <c r="B25" i="4"/>
  <c r="B26" i="4"/>
  <c r="B27" i="4"/>
  <c r="B28" i="4"/>
  <c r="B29" i="4"/>
  <c r="B30" i="4"/>
  <c r="B31" i="4"/>
  <c r="B32" i="4"/>
  <c r="B33" i="4"/>
  <c r="B34" i="4"/>
  <c r="B36" i="4"/>
  <c r="B37" i="4"/>
  <c r="B38" i="4"/>
  <c r="B39" i="4"/>
  <c r="B40" i="4"/>
  <c r="B101" i="8"/>
  <c r="B99" i="8"/>
  <c r="B97" i="8"/>
  <c r="B95" i="8"/>
  <c r="B93" i="8"/>
  <c r="B91" i="8"/>
  <c r="B89" i="8"/>
  <c r="B8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Hugo Paret</author>
  </authors>
  <commentList>
    <comment ref="D20" authorId="0" shapeId="0" xr:uid="{71C4F24C-AC0B-41E5-BB87-4D99BB6DBC0C}">
      <text>
        <r>
          <rPr>
            <b/>
            <sz val="9"/>
            <color indexed="81"/>
            <rFont val="Tahoma"/>
            <family val="2"/>
          </rPr>
          <t>Hugo Paret:</t>
        </r>
        <r>
          <rPr>
            <sz val="9"/>
            <color indexed="81"/>
            <rFont val="Tahoma"/>
            <family val="2"/>
          </rPr>
          <t xml:space="preserve">
Could be part of the "user" version</t>
        </r>
      </text>
    </comment>
    <comment ref="F32" authorId="0" shapeId="0" xr:uid="{04390E06-2B03-41BD-90B3-388F3C0FFC1D}">
      <text>
        <r>
          <rPr>
            <b/>
            <sz val="9"/>
            <color indexed="81"/>
            <rFont val="Tahoma"/>
            <family val="2"/>
          </rPr>
          <t>Hugo Paret:</t>
        </r>
        <r>
          <rPr>
            <sz val="9"/>
            <color indexed="81"/>
            <rFont val="Tahoma"/>
            <family val="2"/>
          </rPr>
          <t xml:space="preserve">
Could be part of the "user" version</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<sst xmlns="http://schemas.openxmlformats.org/spreadsheetml/2006/main" count="3240" uniqueCount="1976">
  <si>
    <t xml:space="preserve">The International Secretariat can provide advice and support on request. Please contact </t>
  </si>
  <si>
    <t>Summary data template for EITI disclosures</t>
  </si>
  <si>
    <t>Summary data template</t>
  </si>
  <si>
    <r>
      <t xml:space="preserve">Website </t>
    </r>
    <r>
      <rPr>
        <b/>
        <sz val="10"/>
        <color rgb="FF0076AF"/>
        <rFont val="Calibri"/>
        <family val="2"/>
        <scheme val="minor"/>
      </rPr>
      <t>www.eiti.org</t>
    </r>
    <r>
      <rPr>
        <b/>
        <sz val="10"/>
        <color theme="1"/>
        <rFont val="Calibri"/>
        <family val="2"/>
        <scheme val="minor"/>
      </rPr>
      <t xml:space="preserve"> Email </t>
    </r>
    <r>
      <rPr>
        <b/>
        <sz val="10"/>
        <color rgb="FF0076AF"/>
        <rFont val="Calibri"/>
        <family val="2"/>
        <scheme val="minor"/>
      </rPr>
      <t>secretariat@eiti.org</t>
    </r>
    <r>
      <rPr>
        <b/>
        <sz val="10"/>
        <color theme="1"/>
        <rFont val="Calibri"/>
        <family val="2"/>
        <scheme val="minor"/>
      </rPr>
      <t xml:space="preserve"> Telephone </t>
    </r>
    <r>
      <rPr>
        <b/>
        <sz val="10"/>
        <color rgb="FF0076AF"/>
        <rFont val="Calibri"/>
        <family val="2"/>
        <scheme val="minor"/>
      </rPr>
      <t>+47 22 20 08 00</t>
    </r>
    <r>
      <rPr>
        <b/>
        <sz val="10"/>
        <color theme="1"/>
        <rFont val="Calibri"/>
        <family val="2"/>
        <scheme val="minor"/>
      </rPr>
      <t xml:space="preserve"> Fax </t>
    </r>
    <r>
      <rPr>
        <b/>
        <sz val="10"/>
        <color rgb="FF0076AF"/>
        <rFont val="Calibri"/>
        <family val="2"/>
        <scheme val="minor"/>
      </rPr>
      <t>+47 22 83 08 02</t>
    </r>
  </si>
  <si>
    <r>
      <rPr>
        <b/>
        <sz val="12"/>
        <rFont val="Calibri"/>
        <family val="2"/>
      </rPr>
      <t xml:space="preserve">Curious about your country? Check if you country implements the EITI Standard at  </t>
    </r>
    <r>
      <rPr>
        <b/>
        <u/>
        <sz val="12"/>
        <color theme="10"/>
        <rFont val="Calibri"/>
        <family val="2"/>
      </rPr>
      <t>https://eiti.org/countries</t>
    </r>
  </si>
  <si>
    <r>
      <rPr>
        <b/>
        <sz val="12"/>
        <rFont val="Calibri"/>
        <family val="2"/>
      </rPr>
      <t xml:space="preserve">Give us your feedback or report a conflict in the data! Write to us at  </t>
    </r>
    <r>
      <rPr>
        <b/>
        <u/>
        <sz val="12"/>
        <color theme="10"/>
        <rFont val="Calibri"/>
        <family val="2"/>
      </rPr>
      <t>data@eiti.org</t>
    </r>
  </si>
  <si>
    <r>
      <t xml:space="preserve">Please fill in answers to </t>
    </r>
    <r>
      <rPr>
        <i/>
        <u/>
        <sz val="12"/>
        <color rgb="FF000000"/>
        <rFont val="Calibri"/>
        <family val="2"/>
        <scheme val="minor"/>
      </rPr>
      <t>all the questions posed below</t>
    </r>
    <r>
      <rPr>
        <i/>
        <sz val="12"/>
        <color rgb="FF000000"/>
        <rFont val="Calibri"/>
        <family val="2"/>
        <scheme val="minor"/>
      </rPr>
      <t xml:space="preserve">. </t>
    </r>
  </si>
  <si>
    <t>Comments / Notes</t>
  </si>
  <si>
    <t>Requirement</t>
  </si>
  <si>
    <t>Inclusion</t>
  </si>
  <si>
    <t>“Make the EITI Report available in an open data format (xlsx or csv) online and publicise its availability.” 
- EITI Requirement 7.1.c</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</si>
  <si>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</si>
  <si>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</si>
  <si>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</si>
  <si>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</si>
  <si>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</si>
  <si>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</si>
  <si>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</si>
  <si>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</si>
  <si>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</si>
  <si>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</si>
  <si>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</si>
  <si>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</si>
  <si>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</si>
  <si>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</si>
  <si>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</si>
  <si>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</si>
  <si>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</si>
  <si>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</si>
  <si>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</si>
  <si>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</si>
  <si>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</si>
  <si>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</si>
  <si>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</si>
  <si>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</si>
  <si>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</si>
  <si>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</si>
  <si>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</si>
  <si>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</si>
  <si>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</si>
  <si>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</si>
  <si>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</si>
  <si>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</si>
  <si>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</si>
  <si>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</si>
  <si>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</si>
  <si>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</si>
  <si>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</si>
  <si>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</si>
  <si>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</si>
  <si>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</si>
  <si>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</si>
  <si>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</si>
  <si>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</si>
  <si>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</si>
  <si>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</si>
  <si>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</si>
  <si>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</si>
  <si>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</si>
  <si>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</si>
  <si>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</si>
  <si>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</si>
  <si>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</si>
  <si>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</si>
  <si>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</si>
  <si>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</si>
  <si>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</si>
  <si>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</si>
  <si>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</si>
  <si>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</si>
  <si>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</si>
  <si>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</si>
  <si>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</si>
  <si>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</si>
  <si>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</si>
  <si>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</si>
  <si>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</si>
  <si>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</si>
  <si>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</si>
  <si>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</si>
  <si>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</si>
  <si>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</si>
  <si>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</si>
  <si>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</si>
  <si>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</si>
  <si>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</si>
  <si>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</si>
  <si>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</si>
  <si>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</si>
  <si>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</si>
  <si>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</si>
  <si>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</si>
  <si>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</si>
  <si>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</si>
  <si>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</si>
  <si>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</si>
  <si>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</si>
  <si>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</si>
  <si>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</si>
  <si>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</si>
  <si>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</si>
  <si>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</si>
  <si>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</si>
  <si>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</si>
  <si>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</si>
  <si>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</si>
  <si>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</si>
  <si>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</si>
  <si>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</si>
  <si>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</si>
  <si>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</si>
  <si>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</si>
  <si>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</si>
  <si>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</si>
  <si>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</si>
  <si>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</si>
  <si>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</si>
  <si>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</si>
  <si>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</si>
  <si>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</si>
  <si>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</si>
  <si>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</si>
  <si>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</si>
  <si>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</si>
  <si>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</si>
  <si>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</si>
  <si>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</si>
  <si>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</si>
  <si>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</si>
  <si>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</si>
  <si>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</si>
  <si>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</si>
  <si>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</si>
  <si>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</si>
  <si>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</si>
  <si>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</si>
  <si>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</si>
  <si>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</si>
  <si>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</si>
  <si>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</si>
  <si>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</si>
  <si>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</si>
  <si>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</si>
  <si>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</si>
  <si>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</si>
  <si>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</si>
  <si>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</si>
  <si>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</si>
  <si>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</si>
  <si>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</si>
  <si>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</si>
  <si>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</si>
  <si>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</si>
  <si>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</si>
  <si>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</si>
  <si>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</si>
  <si>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</si>
  <si>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</si>
  <si>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</si>
  <si>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</si>
  <si>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</si>
  <si>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</si>
  <si>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</si>
  <si>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</si>
  <si>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</si>
  <si>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</si>
  <si>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</si>
  <si>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</si>
  <si>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</si>
  <si>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</si>
  <si>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</si>
  <si>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</si>
  <si>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</si>
  <si>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</si>
  <si>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</si>
  <si>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</si>
  <si>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</si>
  <si>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</si>
  <si>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</si>
  <si>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</si>
  <si>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</si>
  <si>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</si>
  <si>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</si>
  <si>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</si>
  <si>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</si>
  <si>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</si>
  <si>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</si>
  <si>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</si>
  <si>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</si>
  <si>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</si>
  <si>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</si>
  <si>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</si>
  <si>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</si>
  <si>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</si>
  <si>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</si>
  <si>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</si>
  <si>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</si>
  <si>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</si>
  <si>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</si>
  <si>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</si>
  <si>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</si>
  <si>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</si>
  <si>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</si>
  <si>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</si>
  <si>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</si>
  <si>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</si>
  <si>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</si>
  <si>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</si>
  <si>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</si>
  <si>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</si>
  <si>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</si>
  <si>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</si>
  <si>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</si>
  <si>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</si>
  <si>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</si>
  <si>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</si>
  <si>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</si>
  <si>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</si>
  <si>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</si>
  <si>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</si>
  <si>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</si>
  <si>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</si>
  <si>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</si>
  <si>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</si>
  <si>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</si>
  <si>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</si>
  <si>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</si>
  <si>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</si>
  <si>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</si>
  <si>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</si>
  <si>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</si>
  <si>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</si>
  <si>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</si>
  <si>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</si>
  <si>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</si>
  <si>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</si>
  <si>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</si>
  <si>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</si>
  <si>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</si>
  <si>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</si>
  <si>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</si>
  <si>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</si>
  <si>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</si>
  <si>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</si>
  <si>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</si>
  <si>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</si>
  <si>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</si>
  <si>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</si>
  <si>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</si>
  <si>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</si>
  <si>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</si>
  <si>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</si>
  <si>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</si>
  <si>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</si>
  <si>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</si>
  <si>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</si>
  <si>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</si>
  <si>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</si>
  <si>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</si>
  <si>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</si>
  <si>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</si>
  <si>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</si>
  <si>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</si>
  <si>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</si>
  <si>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</si>
  <si>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</si>
  <si>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</si>
  <si>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</si>
  <si>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</si>
  <si>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</si>
  <si>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</si>
  <si>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</si>
  <si>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</si>
  <si>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</si>
  <si>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</si>
  <si>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</si>
  <si>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</si>
  <si>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</si>
  <si>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</si>
  <si>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</si>
  <si>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</si>
  <si>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</si>
  <si>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</si>
  <si>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</si>
  <si>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</si>
  <si>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</si>
  <si>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</si>
  <si>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</si>
  <si>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</si>
  <si>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</si>
  <si>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</si>
  <si>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</si>
  <si>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</si>
  <si>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</si>
  <si>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</si>
  <si>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</si>
  <si>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</si>
  <si>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</si>
  <si>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</si>
  <si>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</si>
  <si>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</si>
  <si>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</si>
  <si>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</si>
  <si>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</si>
  <si>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</si>
  <si>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</si>
  <si>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</si>
  <si>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</si>
  <si>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</si>
  <si>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</si>
  <si>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</si>
  <si>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</si>
  <si>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</si>
  <si>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</si>
  <si>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</si>
  <si>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</si>
  <si>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</si>
  <si>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</si>
  <si>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</si>
  <si>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</si>
  <si>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</si>
  <si>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</si>
  <si>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</si>
  <si>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</si>
  <si>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</si>
  <si>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</si>
  <si>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</si>
  <si>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</si>
  <si>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</si>
  <si>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</si>
  <si>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</si>
  <si>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</si>
  <si>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</si>
  <si>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</si>
  <si>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</si>
  <si>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</si>
  <si>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</si>
  <si>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</si>
  <si>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</si>
  <si>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</si>
  <si>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</si>
  <si>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</si>
  <si>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</si>
  <si>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</si>
  <si>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</si>
  <si>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</si>
  <si>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</si>
  <si>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</si>
  <si>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</si>
  <si>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</si>
  <si>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</si>
  <si>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</si>
  <si>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</si>
  <si>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</si>
  <si>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</si>
  <si>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</si>
  <si>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</si>
  <si>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</si>
  <si>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</si>
  <si>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</si>
  <si>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</si>
  <si>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</si>
  <si>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</si>
  <si>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</si>
  <si>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</si>
  <si>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</si>
  <si>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</si>
  <si>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</si>
  <si>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</si>
  <si>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</si>
  <si>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</si>
  <si>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</si>
  <si>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</si>
  <si>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</si>
  <si>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</si>
  <si>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</si>
  <si>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</si>
  <si>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</si>
  <si>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</si>
  <si>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</si>
  <si>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</si>
  <si>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</si>
  <si>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</si>
  <si>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</si>
  <si>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</si>
  <si>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</si>
  <si>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</si>
  <si>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</si>
  <si>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</si>
  <si>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</si>
  <si>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</si>
  <si>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</si>
  <si>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</si>
  <si>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</si>
  <si>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</si>
  <si>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</si>
  <si>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</si>
  <si>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</si>
  <si>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</si>
  <si>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</si>
  <si>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</si>
  <si>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</si>
  <si>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</si>
  <si>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</si>
  <si>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</si>
  <si>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</si>
  <si>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</si>
  <si>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</si>
  <si>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</si>
  <si>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</si>
  <si>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</si>
  <si>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</si>
  <si>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</si>
  <si>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</si>
  <si>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</si>
  <si>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</si>
  <si>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</si>
  <si>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</si>
  <si>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</si>
  <si>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</si>
  <si>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</si>
  <si>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</si>
  <si>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</si>
  <si>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</si>
  <si>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</si>
  <si>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</si>
  <si>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</si>
  <si>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</si>
  <si>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</si>
  <si>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</si>
  <si>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</si>
  <si>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</si>
  <si>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</si>
  <si>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</si>
  <si>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</si>
  <si>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</si>
  <si>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</si>
  <si>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</si>
  <si>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</si>
  <si>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</si>
  <si>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</si>
  <si>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</si>
  <si>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</si>
  <si>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</si>
  <si>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</si>
  <si>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</si>
  <si>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</si>
  <si>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</si>
  <si>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</si>
  <si>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</si>
  <si>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</si>
  <si>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</si>
  <si>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</si>
  <si>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</si>
  <si>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</si>
  <si>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</si>
  <si>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</si>
  <si>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</si>
  <si>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</si>
  <si>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</si>
  <si>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</si>
  <si>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</si>
  <si>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</si>
  <si>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</si>
  <si>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</si>
  <si>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</si>
  <si>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</si>
  <si>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</si>
  <si>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</si>
  <si>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</si>
  <si>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</si>
  <si>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</si>
  <si>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</si>
  <si>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</si>
  <si>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</si>
  <si>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</si>
  <si>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</si>
  <si>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</si>
  <si>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</si>
  <si>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</si>
  <si>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</si>
  <si>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</si>
  <si>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</si>
  <si>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</si>
  <si>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</si>
  <si>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</si>
  <si>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</si>
  <si>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</si>
  <si>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</si>
  <si>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</si>
  <si>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</si>
  <si>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</si>
  <si>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</si>
  <si>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</si>
  <si>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</si>
  <si>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</si>
  <si>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</si>
  <si>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</si>
  <si>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</si>
  <si>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</si>
  <si>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</si>
  <si>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</si>
  <si>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</si>
  <si>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</si>
  <si>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</si>
  <si>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</si>
  <si>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</si>
  <si>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</si>
  <si>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</si>
  <si>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</si>
  <si>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</si>
  <si>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</si>
  <si>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</si>
  <si>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</si>
  <si>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</si>
  <si>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</si>
  <si>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</si>
  <si>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</si>
  <si>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</si>
  <si>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</si>
  <si>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</si>
  <si>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</si>
  <si>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</si>
  <si>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</si>
  <si>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</si>
  <si>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</si>
  <si>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</si>
  <si>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</si>
  <si>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</si>
  <si>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</si>
  <si>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</si>
  <si>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</si>
  <si>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</si>
  <si>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</si>
  <si>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</si>
  <si>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</si>
  <si>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</si>
  <si>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</si>
  <si>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</si>
  <si>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</si>
  <si>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</si>
  <si>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</si>
  <si>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</si>
  <si>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</si>
  <si>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</si>
  <si>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</si>
  <si>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</si>
  <si>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</si>
  <si>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</si>
  <si>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</si>
  <si>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</si>
  <si>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</si>
  <si>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</si>
  <si>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</si>
  <si>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</si>
  <si>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</si>
  <si>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</si>
  <si>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</si>
  <si>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</si>
  <si>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</si>
  <si>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</si>
  <si>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</si>
  <si>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</si>
  <si>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</si>
  <si>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</si>
  <si>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</si>
  <si>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</si>
  <si>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</si>
  <si>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</si>
  <si>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</si>
  <si>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</si>
  <si>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</si>
  <si>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</si>
  <si>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</si>
  <si>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</si>
  <si>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</si>
  <si>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</si>
  <si>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</si>
  <si>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</si>
  <si>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</si>
  <si>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</si>
  <si>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</si>
  <si>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</si>
  <si>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</si>
  <si>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</si>
  <si>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</si>
  <si>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</si>
  <si>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</si>
  <si>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</si>
  <si>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</si>
  <si>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</si>
  <si>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</si>
  <si>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</si>
  <si>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</si>
  <si>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</si>
  <si>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</si>
  <si>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</si>
  <si>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</si>
  <si>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</si>
  <si>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</si>
  <si>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</si>
  <si>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</si>
  <si>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</si>
  <si>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</si>
  <si>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</si>
  <si>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</si>
  <si>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</si>
  <si>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</si>
  <si>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</si>
  <si>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</si>
  <si>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</si>
  <si>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</si>
  <si>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</si>
  <si>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</si>
  <si>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</si>
  <si>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</si>
  <si>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</si>
  <si>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</si>
  <si>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</si>
  <si>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</si>
  <si>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</si>
  <si>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</si>
  <si>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</si>
  <si>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</si>
  <si>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</si>
  <si>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</si>
  <si>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</si>
  <si>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</si>
  <si>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</si>
  <si>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</si>
  <si>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</si>
  <si>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</si>
  <si>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</si>
  <si>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</si>
  <si>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</si>
  <si>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</si>
  <si>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</si>
  <si>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</si>
  <si>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</si>
  <si>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</si>
  <si>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</si>
  <si>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</si>
  <si>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</si>
  <si>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</si>
  <si>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</si>
  <si>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</si>
  <si>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</si>
  <si>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</si>
  <si>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</si>
  <si>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</si>
  <si>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</si>
  <si>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</si>
  <si>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</si>
  <si>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</si>
  <si>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</si>
  <si>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</si>
  <si>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</si>
  <si>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</si>
  <si>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</si>
  <si>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</si>
  <si>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</si>
  <si>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</si>
  <si>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</si>
  <si>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</si>
  <si>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</si>
  <si>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</si>
  <si>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</si>
  <si>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</si>
  <si>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</si>
  <si>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</si>
  <si>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</si>
  <si>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</si>
  <si>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</si>
  <si>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</si>
  <si>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</si>
  <si>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</si>
  <si>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</si>
  <si>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</si>
  <si>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</si>
  <si>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</si>
  <si>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</si>
  <si>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</si>
  <si>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</si>
  <si>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</si>
  <si>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</si>
  <si>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</si>
  <si>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</si>
  <si>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</si>
  <si>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</si>
  <si>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</si>
  <si>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</si>
  <si>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</si>
  <si>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</si>
  <si>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</si>
  <si>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</si>
  <si>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</si>
  <si>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</si>
  <si>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</si>
  <si>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</si>
  <si>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</si>
  <si>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</si>
  <si>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</si>
  <si>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</si>
  <si>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</si>
  <si>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</si>
  <si>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</si>
  <si>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</si>
  <si>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</si>
  <si>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</si>
  <si>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</si>
  <si>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</si>
  <si>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</si>
  <si>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</si>
  <si>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</si>
  <si>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</si>
  <si>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</si>
  <si>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</si>
  <si>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</si>
  <si>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</si>
  <si>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</si>
  <si>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</si>
  <si>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</si>
  <si>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</si>
  <si>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</si>
  <si>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</si>
  <si>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</si>
  <si>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</si>
  <si>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</si>
  <si>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</si>
  <si>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</si>
  <si>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</si>
  <si>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</si>
  <si>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</si>
  <si>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</si>
  <si>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</si>
  <si>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</si>
  <si>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</si>
  <si>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</si>
  <si>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</si>
  <si>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</si>
  <si>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</si>
  <si>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</si>
  <si>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</si>
  <si>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</si>
  <si>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</si>
  <si>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</si>
  <si>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</si>
  <si>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</si>
  <si>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</si>
  <si>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</si>
  <si>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</si>
  <si>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</si>
  <si>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</si>
  <si>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</si>
  <si>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</si>
  <si>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</si>
  <si>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</si>
  <si>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</si>
  <si>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</si>
  <si>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</si>
  <si>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</si>
  <si>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</si>
  <si>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</si>
  <si>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</si>
  <si>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</si>
  <si>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</si>
  <si>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</si>
  <si>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</si>
  <si>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</si>
  <si>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</si>
  <si>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</si>
  <si>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</si>
  <si>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</si>
  <si>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</si>
  <si>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</si>
  <si>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</si>
  <si>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</si>
  <si>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</si>
  <si>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</si>
  <si>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</si>
  <si>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</si>
  <si>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</si>
  <si>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</si>
  <si>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</si>
  <si>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</si>
  <si>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</si>
  <si>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</si>
  <si>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</si>
  <si>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</si>
  <si>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</si>
  <si>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</si>
  <si>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</si>
  <si>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</si>
  <si>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</si>
  <si>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</si>
  <si>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</si>
  <si>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</si>
  <si>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</si>
  <si>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</si>
  <si>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</si>
  <si>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</si>
  <si>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</si>
  <si>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</si>
  <si>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</si>
  <si>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</si>
  <si>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</si>
  <si>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</si>
  <si>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</si>
  <si>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</si>
  <si>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</si>
  <si>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</si>
  <si>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</si>
  <si>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</si>
  <si>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</si>
  <si>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</si>
  <si>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</si>
  <si>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</si>
  <si>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</si>
  <si>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</si>
  <si>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</si>
  <si>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</si>
  <si>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</si>
  <si>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</si>
  <si>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</si>
  <si>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</si>
  <si>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</si>
  <si>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</si>
  <si>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</si>
  <si>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</si>
  <si>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</si>
  <si>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</si>
  <si>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</si>
  <si>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</si>
  <si>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</si>
  <si>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</si>
  <si>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</si>
  <si>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</si>
  <si>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</si>
  <si>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</si>
  <si>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</si>
  <si>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</si>
  <si>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</si>
  <si>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</si>
  <si>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</si>
  <si>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</si>
  <si>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</si>
  <si>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</si>
  <si>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</si>
  <si>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</si>
  <si>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</si>
  <si>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</si>
  <si>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</si>
  <si>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</si>
  <si>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</si>
  <si>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</si>
  <si>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</si>
  <si>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</si>
  <si>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</si>
  <si>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</si>
  <si>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</si>
  <si>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</si>
  <si>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</si>
  <si>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</si>
  <si>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</si>
  <si>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</si>
  <si>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</si>
  <si>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</si>
  <si>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</si>
  <si>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</si>
  <si>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</si>
  <si>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</si>
  <si>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</si>
  <si>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</si>
  <si>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</si>
  <si>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</si>
  <si>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</si>
  <si>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</si>
  <si>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</si>
  <si>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</si>
  <si>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</si>
  <si>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</si>
  <si>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</si>
  <si>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</si>
  <si>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</si>
  <si>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</si>
  <si>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</si>
  <si>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</si>
  <si>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</si>
  <si>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</si>
  <si>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</si>
  <si>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</si>
  <si>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</si>
  <si>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</si>
  <si>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</si>
  <si>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</si>
  <si>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</si>
  <si>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</si>
  <si>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</si>
  <si>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</si>
  <si>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</si>
  <si>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</si>
  <si>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</si>
  <si>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</si>
  <si>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</si>
  <si>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</si>
  <si>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</si>
  <si>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</si>
  <si>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</si>
  <si>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</si>
  <si>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</si>
  <si>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</si>
  <si>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</si>
  <si>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</si>
  <si>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</si>
  <si>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</si>
  <si>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</si>
  <si>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</si>
  <si>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</si>
  <si>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</si>
  <si>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</si>
  <si>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</si>
  <si>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</si>
  <si>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</si>
  <si>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</si>
  <si>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</si>
  <si>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</si>
  <si>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</si>
  <si>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</si>
  <si>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</si>
  <si>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</si>
  <si>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</si>
  <si>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</si>
  <si>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</si>
  <si>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</si>
  <si>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</si>
  <si>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</si>
  <si>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</si>
  <si>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</si>
  <si>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</si>
  <si>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</si>
  <si>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</si>
  <si>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</si>
  <si>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</si>
  <si>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</si>
  <si>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</si>
  <si>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</si>
  <si>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</si>
  <si>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</si>
  <si>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</si>
  <si>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</si>
  <si>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</si>
  <si>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</si>
  <si>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</si>
  <si>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</si>
  <si>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</si>
  <si>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</si>
  <si>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</si>
  <si>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</si>
  <si>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</si>
  <si>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</si>
  <si>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</si>
  <si>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</si>
  <si>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</si>
  <si>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</si>
  <si>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</si>
  <si>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</si>
  <si>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</si>
  <si>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</si>
  <si>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</si>
  <si>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</si>
  <si>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</si>
  <si>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</si>
  <si>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</si>
  <si>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</si>
  <si>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</si>
  <si>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</si>
  <si>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</si>
  <si>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</si>
  <si>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</si>
  <si>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</si>
  <si>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</si>
  <si>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</si>
  <si>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</si>
  <si>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</si>
  <si>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</si>
  <si>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</si>
  <si>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</si>
  <si>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</si>
  <si>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Country or area name</t>
  </si>
  <si>
    <t>Start Date</t>
  </si>
  <si>
    <t>End Date</t>
  </si>
  <si>
    <t>Oil</t>
  </si>
  <si>
    <t>Gas</t>
  </si>
  <si>
    <t>Mining</t>
  </si>
  <si>
    <t>Other</t>
  </si>
  <si>
    <t>Number of reporting government entities</t>
  </si>
  <si>
    <t>Number of reporting companies</t>
  </si>
  <si>
    <t>Name</t>
  </si>
  <si>
    <t>Organisation</t>
  </si>
  <si>
    <t>Email address</t>
  </si>
  <si>
    <t>&lt;date in this format: YYYY-MM-DD&gt;</t>
  </si>
  <si>
    <t>Country or area</t>
  </si>
  <si>
    <t>Fiscal year covered by this data file</t>
  </si>
  <si>
    <t>Has an EITI Report been prepared by an Independent Administrator?</t>
  </si>
  <si>
    <t>Yes</t>
  </si>
  <si>
    <t>Table 2 - Simple options</t>
  </si>
  <si>
    <t>List</t>
  </si>
  <si>
    <t>No</t>
  </si>
  <si>
    <t>Not applicable</t>
  </si>
  <si>
    <t>Partially</t>
  </si>
  <si>
    <t>Date that the EITI Report was made public</t>
  </si>
  <si>
    <t>Sector coverage</t>
  </si>
  <si>
    <t>What is the name of the company?</t>
  </si>
  <si>
    <t>Enter data in this column</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</si>
  <si>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</si>
  <si>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</si>
  <si>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</si>
  <si>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</si>
  <si>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</si>
  <si>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</si>
  <si>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</si>
  <si>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</si>
  <si>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</si>
  <si>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</si>
  <si>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</si>
  <si>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</si>
  <si>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</si>
  <si>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</si>
  <si>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</si>
  <si>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</si>
  <si>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</si>
  <si>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</si>
  <si>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</si>
  <si>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</si>
  <si>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</si>
  <si>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</si>
  <si>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</si>
  <si>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</si>
  <si>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</si>
  <si>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</si>
  <si>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</si>
  <si>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</si>
  <si>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</si>
  <si>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</si>
  <si>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</si>
  <si>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</si>
  <si>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</si>
  <si>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</si>
  <si>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</si>
  <si>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</si>
  <si>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</si>
  <si>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</si>
  <si>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</si>
  <si>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</si>
  <si>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</si>
  <si>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</si>
  <si>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</si>
  <si>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</si>
  <si>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</si>
  <si>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</si>
  <si>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</si>
  <si>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</si>
  <si>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</si>
  <si>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</si>
  <si>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</si>
  <si>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</si>
  <si>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</si>
  <si>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</si>
  <si>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</si>
  <si>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</si>
  <si>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</si>
  <si>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</si>
  <si>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</si>
  <si>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</si>
  <si>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</si>
  <si>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</si>
  <si>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</si>
  <si>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</si>
  <si>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</si>
  <si>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</si>
  <si>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</si>
  <si>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</si>
  <si>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</si>
  <si>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</si>
  <si>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</si>
  <si>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</si>
  <si>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</si>
  <si>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</si>
  <si>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</si>
  <si>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</si>
  <si>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</si>
  <si>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</si>
  <si>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</si>
  <si>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</si>
  <si>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</si>
  <si>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</si>
  <si>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</si>
  <si>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</si>
  <si>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</si>
  <si>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</si>
  <si>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</si>
  <si>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</si>
  <si>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</si>
  <si>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</si>
  <si>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</si>
  <si>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</si>
  <si>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</si>
  <si>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</si>
  <si>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</si>
  <si>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</si>
  <si>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</si>
  <si>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</si>
  <si>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</si>
  <si>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</si>
  <si>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</si>
  <si>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</si>
  <si>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</si>
  <si>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</si>
  <si>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</si>
  <si>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</si>
  <si>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</si>
  <si>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</si>
  <si>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</si>
  <si>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</si>
  <si>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</si>
  <si>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</si>
  <si>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</si>
  <si>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</si>
  <si>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</si>
  <si>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</si>
  <si>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</si>
  <si>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</si>
  <si>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</si>
  <si>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</si>
  <si>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</si>
  <si>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</si>
  <si>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</si>
  <si>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</si>
  <si>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</si>
  <si>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</si>
  <si>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</si>
  <si>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</si>
  <si>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</si>
  <si>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</si>
  <si>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</si>
  <si>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</si>
  <si>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</si>
  <si>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</si>
  <si>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</si>
  <si>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</si>
  <si>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</si>
  <si>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</si>
  <si>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</si>
  <si>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</si>
  <si>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</si>
  <si>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</si>
  <si>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</si>
  <si>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</si>
  <si>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</si>
  <si>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</si>
  <si>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</si>
  <si>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</si>
  <si>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</si>
  <si>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</si>
  <si>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</si>
  <si>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</si>
  <si>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</si>
  <si>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</si>
  <si>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</si>
  <si>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</si>
  <si>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</si>
  <si>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</si>
  <si>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</si>
  <si>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</si>
  <si>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</si>
  <si>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</si>
  <si>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</si>
  <si>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</si>
  <si>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</si>
  <si>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</si>
  <si>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</si>
  <si>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</si>
  <si>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</si>
  <si>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</si>
  <si>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</si>
  <si>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</si>
  <si>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</si>
  <si>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</si>
  <si>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</si>
  <si>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</si>
  <si>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</si>
  <si>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</si>
  <si>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</si>
  <si>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</si>
  <si>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</si>
  <si>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</si>
  <si>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</si>
  <si>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</si>
  <si>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</si>
  <si>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</si>
  <si>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</si>
  <si>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</si>
  <si>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</si>
  <si>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</si>
  <si>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</si>
  <si>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</si>
  <si>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</si>
  <si>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</si>
  <si>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</si>
  <si>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</si>
  <si>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</si>
  <si>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</si>
  <si>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</si>
  <si>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</si>
  <si>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</si>
  <si>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</si>
  <si>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</si>
  <si>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</si>
  <si>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</si>
  <si>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</si>
  <si>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</si>
  <si>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</si>
  <si>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</si>
  <si>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</si>
  <si>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</si>
  <si>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</si>
  <si>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</si>
  <si>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</si>
  <si>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</si>
  <si>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</si>
  <si>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</si>
  <si>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</si>
  <si>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</si>
  <si>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</si>
  <si>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</si>
  <si>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</si>
  <si>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</si>
  <si>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</si>
  <si>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</si>
  <si>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</si>
  <si>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</si>
  <si>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</si>
  <si>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</si>
  <si>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</si>
  <si>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</si>
  <si>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</si>
  <si>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</si>
  <si>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</si>
  <si>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</si>
  <si>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</si>
  <si>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</si>
  <si>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</si>
  <si>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</si>
  <si>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</si>
  <si>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</si>
  <si>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</si>
  <si>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</si>
  <si>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</si>
  <si>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</si>
  <si>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</si>
  <si>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</si>
  <si>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</si>
  <si>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</si>
  <si>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</si>
  <si>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</si>
  <si>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</si>
  <si>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</si>
  <si>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</si>
  <si>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</si>
  <si>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</si>
  <si>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</si>
  <si>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</si>
  <si>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</si>
  <si>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</si>
  <si>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</si>
  <si>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</si>
  <si>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</si>
  <si>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</si>
  <si>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</si>
  <si>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</si>
  <si>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</si>
  <si>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</si>
  <si>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</si>
  <si>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</si>
  <si>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</si>
  <si>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</si>
  <si>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</si>
  <si>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</si>
  <si>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</si>
  <si>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</si>
  <si>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</si>
  <si>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</si>
  <si>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</si>
  <si>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</si>
  <si>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</si>
  <si>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</si>
  <si>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</si>
  <si>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</si>
  <si>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</si>
  <si>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</si>
  <si>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</si>
  <si>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</si>
  <si>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</si>
  <si>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</si>
  <si>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</si>
  <si>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</si>
  <si>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</si>
  <si>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</si>
  <si>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</si>
  <si>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</si>
  <si>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</si>
  <si>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</si>
  <si>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</si>
  <si>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</si>
  <si>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</si>
  <si>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</si>
  <si>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</si>
  <si>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</si>
  <si>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</si>
  <si>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</si>
  <si>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</si>
  <si>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</si>
  <si>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</si>
  <si>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</si>
  <si>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</si>
  <si>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</si>
  <si>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</si>
  <si>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</si>
  <si>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</si>
  <si>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</si>
  <si>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</si>
  <si>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</si>
  <si>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</si>
  <si>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Does the government systematically disclose EITI data?</t>
  </si>
  <si>
    <t>National currency name</t>
  </si>
  <si>
    <t>National currency ISO-4217</t>
  </si>
  <si>
    <t>Description</t>
  </si>
  <si>
    <t>Data source</t>
  </si>
  <si>
    <t>Are there other files of relevance?</t>
  </si>
  <si>
    <t>Date that other file was made public</t>
  </si>
  <si>
    <t>URL</t>
  </si>
  <si>
    <t>URL, EITI Report</t>
  </si>
  <si>
    <t>&lt;XXX&gt;</t>
  </si>
  <si>
    <t xml:space="preserve">Exchange rate used: 1 USD = </t>
  </si>
  <si>
    <t>… by revenue stream</t>
  </si>
  <si>
    <t>… by company</t>
  </si>
  <si>
    <t>… by project</t>
  </si>
  <si>
    <t>Data coverage / scope</t>
  </si>
  <si>
    <t>Contact details: data submission</t>
  </si>
  <si>
    <t>Source / Comments</t>
  </si>
  <si>
    <t>Table 3 - Reporting options</t>
  </si>
  <si>
    <t>License register for mining sector</t>
  </si>
  <si>
    <t>License register for petroleum sector</t>
  </si>
  <si>
    <t>License register for other sector(s) - add rows if several</t>
  </si>
  <si>
    <t>Government policy on contract disclosure</t>
  </si>
  <si>
    <t>Are contracts disclosed?</t>
  </si>
  <si>
    <t>Government policy on beneficial ownership</t>
  </si>
  <si>
    <t>Beneficial ownership registry</t>
  </si>
  <si>
    <t>&lt; Choose option&gt;</t>
  </si>
  <si>
    <t>&lt; In EITI Report or online? &gt;</t>
  </si>
  <si>
    <t>Does the government report how it participates in the extractive sector?</t>
  </si>
  <si>
    <t>Disclosure of export volumes</t>
  </si>
  <si>
    <t>Disclosure of production volumes</t>
  </si>
  <si>
    <t>Disclosure of production values</t>
  </si>
  <si>
    <t>Disclosure of export values</t>
  </si>
  <si>
    <t>Table 4 - Currency code list</t>
  </si>
  <si>
    <t>Table 5 - Commodities list</t>
  </si>
  <si>
    <t>2501</t>
  </si>
  <si>
    <t>Salt and pure sodium chloride</t>
  </si>
  <si>
    <t>2502</t>
  </si>
  <si>
    <t>Iron pyrites</t>
  </si>
  <si>
    <t>2503</t>
  </si>
  <si>
    <t>Sulphur of all kinds</t>
  </si>
  <si>
    <t>2504</t>
  </si>
  <si>
    <t>Natural graphite</t>
  </si>
  <si>
    <t>2505</t>
  </si>
  <si>
    <t>Natural sands</t>
  </si>
  <si>
    <t>2506</t>
  </si>
  <si>
    <t>Quartz</t>
  </si>
  <si>
    <t>2507</t>
  </si>
  <si>
    <t>Kaolin</t>
  </si>
  <si>
    <t>2508</t>
  </si>
  <si>
    <t>Other clays</t>
  </si>
  <si>
    <t>2509</t>
  </si>
  <si>
    <t>Chalk</t>
  </si>
  <si>
    <t>2510</t>
  </si>
  <si>
    <t>Natural calcium phosphates</t>
  </si>
  <si>
    <t>2511</t>
  </si>
  <si>
    <t>Natural barium sulphate</t>
  </si>
  <si>
    <t>2512</t>
  </si>
  <si>
    <t>Siliceous fossil meals</t>
  </si>
  <si>
    <t>2513</t>
  </si>
  <si>
    <t>Pumice stone</t>
  </si>
  <si>
    <t>2514</t>
  </si>
  <si>
    <t>Slate</t>
  </si>
  <si>
    <t>2515</t>
  </si>
  <si>
    <t>Marble</t>
  </si>
  <si>
    <t>2516</t>
  </si>
  <si>
    <t>Granite</t>
  </si>
  <si>
    <t>2517</t>
  </si>
  <si>
    <t>Pebbles</t>
  </si>
  <si>
    <t>2518</t>
  </si>
  <si>
    <t>Dolomite</t>
  </si>
  <si>
    <t>2519</t>
  </si>
  <si>
    <t>Natural magnesium carbonate</t>
  </si>
  <si>
    <t>2520</t>
  </si>
  <si>
    <t>Gypsum</t>
  </si>
  <si>
    <t>2521</t>
  </si>
  <si>
    <t>Limestone</t>
  </si>
  <si>
    <t>2522</t>
  </si>
  <si>
    <t>Quicklime</t>
  </si>
  <si>
    <t>2523</t>
  </si>
  <si>
    <t>Portland cement</t>
  </si>
  <si>
    <t>2524</t>
  </si>
  <si>
    <t>Asbestos</t>
  </si>
  <si>
    <t>2525</t>
  </si>
  <si>
    <t>Mica</t>
  </si>
  <si>
    <t>2526</t>
  </si>
  <si>
    <t>Natural steatite</t>
  </si>
  <si>
    <t>2527</t>
  </si>
  <si>
    <t>Natural cryolite</t>
  </si>
  <si>
    <t>2528</t>
  </si>
  <si>
    <t>Natural borates and concentrates</t>
  </si>
  <si>
    <t>2529</t>
  </si>
  <si>
    <t>Felspar</t>
  </si>
  <si>
    <t>2530</t>
  </si>
  <si>
    <t>Mineral substances not elsewhere specified</t>
  </si>
  <si>
    <t>2601</t>
  </si>
  <si>
    <t>Iron</t>
  </si>
  <si>
    <t>2602</t>
  </si>
  <si>
    <t>Manganese</t>
  </si>
  <si>
    <t>2603</t>
  </si>
  <si>
    <t>Copper</t>
  </si>
  <si>
    <t>2604</t>
  </si>
  <si>
    <t>Nickel</t>
  </si>
  <si>
    <t>2605</t>
  </si>
  <si>
    <t>Cobalt</t>
  </si>
  <si>
    <t>2606</t>
  </si>
  <si>
    <t>Aluminium</t>
  </si>
  <si>
    <t>2607</t>
  </si>
  <si>
    <t>Lead</t>
  </si>
  <si>
    <t>2608</t>
  </si>
  <si>
    <t>Zinc</t>
  </si>
  <si>
    <t>2609</t>
  </si>
  <si>
    <t>Tin</t>
  </si>
  <si>
    <t>2610</t>
  </si>
  <si>
    <t>Chromium</t>
  </si>
  <si>
    <t>2611</t>
  </si>
  <si>
    <t>Tungsten</t>
  </si>
  <si>
    <t>2612</t>
  </si>
  <si>
    <t>Uranium or thorium</t>
  </si>
  <si>
    <t>2613</t>
  </si>
  <si>
    <t>Molybdenum</t>
  </si>
  <si>
    <t>2614</t>
  </si>
  <si>
    <t>Titanium</t>
  </si>
  <si>
    <t>2615</t>
  </si>
  <si>
    <t>Niobium</t>
  </si>
  <si>
    <t>2616</t>
  </si>
  <si>
    <t>Precious metals</t>
  </si>
  <si>
    <t>2617</t>
  </si>
  <si>
    <t>2618</t>
  </si>
  <si>
    <t>Granulated slag</t>
  </si>
  <si>
    <t>2619</t>
  </si>
  <si>
    <t>Slag</t>
  </si>
  <si>
    <t>2620</t>
  </si>
  <si>
    <t>Ash and residues</t>
  </si>
  <si>
    <t>2621</t>
  </si>
  <si>
    <t>Other slag and ash</t>
  </si>
  <si>
    <t>2701</t>
  </si>
  <si>
    <t>Coal</t>
  </si>
  <si>
    <t>2702</t>
  </si>
  <si>
    <t>Lignite</t>
  </si>
  <si>
    <t>2703</t>
  </si>
  <si>
    <t>Peat</t>
  </si>
  <si>
    <t>2704</t>
  </si>
  <si>
    <t>Coke and semi-coke</t>
  </si>
  <si>
    <t>2705</t>
  </si>
  <si>
    <t>Coal gas</t>
  </si>
  <si>
    <t>2706</t>
  </si>
  <si>
    <t>Tar distilled from coal</t>
  </si>
  <si>
    <t>2707</t>
  </si>
  <si>
    <t>Products of the distillation of coal tar</t>
  </si>
  <si>
    <t>2708</t>
  </si>
  <si>
    <t>Pitch and pitch coke</t>
  </si>
  <si>
    <t>2709</t>
  </si>
  <si>
    <t>Crude oil</t>
  </si>
  <si>
    <t>2710</t>
  </si>
  <si>
    <t>Petroleum oils excluding crude</t>
  </si>
  <si>
    <t>2711</t>
  </si>
  <si>
    <t>Natural gas</t>
  </si>
  <si>
    <t>2712</t>
  </si>
  <si>
    <t>Petroleum jelly</t>
  </si>
  <si>
    <t>2713</t>
  </si>
  <si>
    <t>Petroleum coke</t>
  </si>
  <si>
    <t>2714</t>
  </si>
  <si>
    <t>Bitumen and asphalt</t>
  </si>
  <si>
    <t>2715</t>
  </si>
  <si>
    <t>Bituminous mixtures</t>
  </si>
  <si>
    <t>2716</t>
  </si>
  <si>
    <t>Electrical energy</t>
  </si>
  <si>
    <t>7102</t>
  </si>
  <si>
    <t>Diamonds</t>
  </si>
  <si>
    <t>7106</t>
  </si>
  <si>
    <t>Silver</t>
  </si>
  <si>
    <t>7108</t>
  </si>
  <si>
    <t>Gold</t>
  </si>
  <si>
    <t>HS ProductCode</t>
  </si>
  <si>
    <t>HS Product Description</t>
  </si>
  <si>
    <t>HS Product Description w volume</t>
  </si>
  <si>
    <t>Salt and pure sodium chloride, volume</t>
  </si>
  <si>
    <t>Iron pyrites, volume</t>
  </si>
  <si>
    <t>Sulphur of all kinds, volume</t>
  </si>
  <si>
    <t>Natural graphite, volume</t>
  </si>
  <si>
    <t>Natural sands, volume</t>
  </si>
  <si>
    <t>Quartz, volume</t>
  </si>
  <si>
    <t>Kaolin, volume</t>
  </si>
  <si>
    <t>Other clays, volume</t>
  </si>
  <si>
    <t>Chalk, volume</t>
  </si>
  <si>
    <t>Natural calcium phosphates, volume</t>
  </si>
  <si>
    <t>Natural barium sulphate, volume</t>
  </si>
  <si>
    <t>Siliceous fossil meals, volume</t>
  </si>
  <si>
    <t>Pumice stone, volume</t>
  </si>
  <si>
    <t>Slate, volume</t>
  </si>
  <si>
    <t>Marble, volume</t>
  </si>
  <si>
    <t>Granite, volume</t>
  </si>
  <si>
    <t>Pebbles, volume</t>
  </si>
  <si>
    <t>Dolomite, volume</t>
  </si>
  <si>
    <t>Natural magnesium carbonate, volume</t>
  </si>
  <si>
    <t>Gypsum, volume</t>
  </si>
  <si>
    <t>Limestone, volume</t>
  </si>
  <si>
    <t>Quicklime, volume</t>
  </si>
  <si>
    <t>Portland cement, volume</t>
  </si>
  <si>
    <t>Asbestos, volume</t>
  </si>
  <si>
    <t>Mica, volume</t>
  </si>
  <si>
    <t>Natural steatite, volume</t>
  </si>
  <si>
    <t>Natural cryolite, volume</t>
  </si>
  <si>
    <t>Natural borates and concentrates, volume</t>
  </si>
  <si>
    <t>Felspar, volume</t>
  </si>
  <si>
    <t>Mineral substances not elsewhere specified, volume</t>
  </si>
  <si>
    <t>Iron, volume</t>
  </si>
  <si>
    <t>Manganese, volume</t>
  </si>
  <si>
    <t>Copper, volume</t>
  </si>
  <si>
    <t>Nickel, volume</t>
  </si>
  <si>
    <t>Cobalt, volume</t>
  </si>
  <si>
    <t>Aluminium, volume</t>
  </si>
  <si>
    <t>Lead, volume</t>
  </si>
  <si>
    <t>Zinc, volume</t>
  </si>
  <si>
    <t>Tin, volume</t>
  </si>
  <si>
    <t>Chromium, volume</t>
  </si>
  <si>
    <t>Tungsten, volume</t>
  </si>
  <si>
    <t>Uranium or thorium, volume</t>
  </si>
  <si>
    <t>Molybdenum, volume</t>
  </si>
  <si>
    <t>Titanium, volume</t>
  </si>
  <si>
    <t>Niobium, volume</t>
  </si>
  <si>
    <t>Precious metals, volume</t>
  </si>
  <si>
    <t>Other, volume</t>
  </si>
  <si>
    <t>Granulated slag, volume</t>
  </si>
  <si>
    <t>Slag, volume</t>
  </si>
  <si>
    <t>Ash and residues, volume</t>
  </si>
  <si>
    <t>Other slag and ash, volume</t>
  </si>
  <si>
    <t>Coal, volume</t>
  </si>
  <si>
    <t>Lignite, volume</t>
  </si>
  <si>
    <t>Peat, volume</t>
  </si>
  <si>
    <t>Coke and semi-coke, volume</t>
  </si>
  <si>
    <t>Coal gas, volume</t>
  </si>
  <si>
    <t>Tar distilled from coal, volume</t>
  </si>
  <si>
    <t>Products of the distillation of coal tar, volume</t>
  </si>
  <si>
    <t>Pitch and pitch coke, volume</t>
  </si>
  <si>
    <t>Crude oil, volume</t>
  </si>
  <si>
    <t>Petroleum oils excluding crude, volume</t>
  </si>
  <si>
    <t>Natural gas, volume</t>
  </si>
  <si>
    <t>Petroleum jelly, volume</t>
  </si>
  <si>
    <t>Petroleum coke, volume</t>
  </si>
  <si>
    <t>Bitumen and asphalt, volume</t>
  </si>
  <si>
    <t>Bituminous mixtures, volume</t>
  </si>
  <si>
    <t>Electrical energy, volume</t>
  </si>
  <si>
    <t>Diamonds, volume</t>
  </si>
  <si>
    <t>Silver, volume</t>
  </si>
  <si>
    <t>Gold, volume</t>
  </si>
  <si>
    <t>Add commodities here, volume</t>
  </si>
  <si>
    <t>Sm3</t>
  </si>
  <si>
    <t>Sm3 o.e.</t>
  </si>
  <si>
    <t>Tonnes</t>
  </si>
  <si>
    <t>oz</t>
  </si>
  <si>
    <t>Mining (incl. Quarrying)</t>
  </si>
  <si>
    <r>
      <t xml:space="preserve">Address </t>
    </r>
    <r>
      <rPr>
        <b/>
        <sz val="10"/>
        <color rgb="FF0076AF"/>
        <rFont val="Calibri"/>
        <family val="2"/>
        <scheme val="minor"/>
      </rPr>
      <t>EITI International Secretariat, Skippergata 22, 0154 Oslo, Norway</t>
    </r>
  </si>
  <si>
    <t>… by government agency</t>
  </si>
  <si>
    <t>Open data portal / files</t>
  </si>
  <si>
    <t>GFS Code</t>
  </si>
  <si>
    <t>Revenue stream name</t>
  </si>
  <si>
    <t>Revenue value</t>
  </si>
  <si>
    <t>1112E1</t>
  </si>
  <si>
    <t>1112E2</t>
  </si>
  <si>
    <t>112E</t>
  </si>
  <si>
    <t>Taxes on payroll and workforce</t>
  </si>
  <si>
    <t>113E</t>
  </si>
  <si>
    <t>Taxes on property</t>
  </si>
  <si>
    <t>1141E</t>
  </si>
  <si>
    <t>1142E</t>
  </si>
  <si>
    <t>114521E</t>
  </si>
  <si>
    <t>114522E</t>
  </si>
  <si>
    <t>11451E</t>
  </si>
  <si>
    <t>1151E</t>
  </si>
  <si>
    <t>1152E</t>
  </si>
  <si>
    <t>1153E1</t>
  </si>
  <si>
    <t>116E</t>
  </si>
  <si>
    <t>Other taxes payable by natural resource companies</t>
  </si>
  <si>
    <t>1212E</t>
  </si>
  <si>
    <t>Social security employer contributions</t>
  </si>
  <si>
    <t>1412E1</t>
  </si>
  <si>
    <t>1412E2</t>
  </si>
  <si>
    <t>1413E</t>
  </si>
  <si>
    <t>1415E1</t>
  </si>
  <si>
    <t>1415E2</t>
  </si>
  <si>
    <t>1415E31</t>
  </si>
  <si>
    <t>1415E32</t>
  </si>
  <si>
    <t>1415E4</t>
  </si>
  <si>
    <t>1415E5</t>
  </si>
  <si>
    <t>1421E</t>
  </si>
  <si>
    <t>1422E</t>
  </si>
  <si>
    <t>143E</t>
  </si>
  <si>
    <t>Fines, penalties, and forfeits</t>
  </si>
  <si>
    <t>144E1</t>
  </si>
  <si>
    <t>Voluntary transfers to government (donations)</t>
  </si>
  <si>
    <t>GFS description</t>
  </si>
  <si>
    <t>Table 6 - GFS Codes / Classification</t>
  </si>
  <si>
    <t>Combined</t>
  </si>
  <si>
    <t>Taxes (11E)</t>
  </si>
  <si>
    <t>Taxes on income, profits and capital gains (111E)</t>
  </si>
  <si>
    <t>Taxes on payroll and workforce (112E)</t>
  </si>
  <si>
    <t>Taxes on property (113E)</t>
  </si>
  <si>
    <t>Taxes on goods and services (114E)</t>
  </si>
  <si>
    <t>Taxes on international trade and transactions (115E)</t>
  </si>
  <si>
    <t>Other taxes payable by natural resource companies (116E)</t>
  </si>
  <si>
    <t>Social contributions (12E)</t>
  </si>
  <si>
    <t>Social security employer contributions (1212E)</t>
  </si>
  <si>
    <t>Other revenue (14E)</t>
  </si>
  <si>
    <t>Property income (141E)</t>
  </si>
  <si>
    <t>Sales of goods and services (142E)</t>
  </si>
  <si>
    <t>Fines, penalties, and forfeits (143E)</t>
  </si>
  <si>
    <t>Voluntary transfers to government (donations) (144E1)</t>
  </si>
  <si>
    <t>GFS Level 1</t>
  </si>
  <si>
    <t>GFS Level 2</t>
  </si>
  <si>
    <t>GFS Level 3</t>
  </si>
  <si>
    <t>GFS Level 4</t>
  </si>
  <si>
    <t>&lt;Choose from menu&gt;</t>
  </si>
  <si>
    <t>Sector</t>
  </si>
  <si>
    <t>Sector(s)</t>
  </si>
  <si>
    <t>&lt;Choose sector&gt;</t>
  </si>
  <si>
    <t>Oil &amp; Gas</t>
  </si>
  <si>
    <t>GFS Classification</t>
  </si>
  <si>
    <t>Project name</t>
  </si>
  <si>
    <t>Government entity</t>
  </si>
  <si>
    <t>Payment name</t>
  </si>
  <si>
    <t>Levied on project (Y/N)</t>
  </si>
  <si>
    <t>Reported by project (Y/N)</t>
  </si>
  <si>
    <t>Operator (Y/N)</t>
  </si>
  <si>
    <t>Status</t>
  </si>
  <si>
    <t>Comments</t>
  </si>
  <si>
    <t>Non-project payments</t>
  </si>
  <si>
    <t>Tax Revenue Authority</t>
  </si>
  <si>
    <t>Extractives Profit Tax</t>
  </si>
  <si>
    <t>Block 932</t>
  </si>
  <si>
    <t>Ministry of Mines</t>
  </si>
  <si>
    <t>Mining royalties</t>
  </si>
  <si>
    <t>XI7398</t>
  </si>
  <si>
    <t>Oil, Gas</t>
  </si>
  <si>
    <t>Production</t>
  </si>
  <si>
    <t>Concession fees</t>
  </si>
  <si>
    <t>XI7399</t>
  </si>
  <si>
    <t>SOE</t>
  </si>
  <si>
    <t>Oil/gas royalty</t>
  </si>
  <si>
    <t>XI7400</t>
  </si>
  <si>
    <t>Gas flaring fee</t>
  </si>
  <si>
    <t>XI7401</t>
  </si>
  <si>
    <t>License fees</t>
  </si>
  <si>
    <t>XI7402</t>
  </si>
  <si>
    <t>Other Govt. Agency</t>
  </si>
  <si>
    <t>Payment type A</t>
  </si>
  <si>
    <t>XI7403</t>
  </si>
  <si>
    <t>Payment type B</t>
  </si>
  <si>
    <t>XI7404</t>
  </si>
  <si>
    <t>UKN Mine</t>
  </si>
  <si>
    <t>MM9876, MM1567</t>
  </si>
  <si>
    <t>Gold, Silver</t>
  </si>
  <si>
    <t>If yes, what was the total revenue received?</t>
  </si>
  <si>
    <r>
      <rPr>
        <b/>
        <sz val="12"/>
        <rFont val="Calibri"/>
        <family val="2"/>
      </rPr>
      <t>For the latest version of Summary data templates, see</t>
    </r>
    <r>
      <rPr>
        <b/>
        <u/>
        <sz val="12"/>
        <color theme="10"/>
        <rFont val="Calibri"/>
        <family val="2"/>
      </rPr>
      <t xml:space="preserve">  https://eiti.org/summary-data-template</t>
    </r>
  </si>
  <si>
    <t>Dividends (1412E)</t>
  </si>
  <si>
    <t>From state-owned enterprises (1412E1)</t>
  </si>
  <si>
    <t>From government participation (equity) (1412E2)</t>
  </si>
  <si>
    <t>Withdrawals from income of quasi-corporations (1413E)</t>
  </si>
  <si>
    <t>Rent (1415E)</t>
  </si>
  <si>
    <t>Royalties (1415E1)</t>
  </si>
  <si>
    <t>Bonuses (1415E2)</t>
  </si>
  <si>
    <t>Production entitlements (in-kind or cash) (1415E3)</t>
  </si>
  <si>
    <t>Administrative fees for government services (1422E)</t>
  </si>
  <si>
    <t>Compulsory transfers to government (infrastructure and other) (1415E4)</t>
  </si>
  <si>
    <t>Other rent payments (1415E5)</t>
  </si>
  <si>
    <t>Sales of goods and services by government units (1421E)</t>
  </si>
  <si>
    <t>Data timeliness (no. of years from fiscal year end to publication)</t>
  </si>
  <si>
    <t>Does the government publish information about</t>
  </si>
  <si>
    <t>Laws and regulations?</t>
  </si>
  <si>
    <t>Fiscal regime?</t>
  </si>
  <si>
    <t>Ordinary taxes on income, profits and capital gains (1112E1)</t>
  </si>
  <si>
    <t>Ordinary taxes on income, profits and capital gains</t>
  </si>
  <si>
    <t>Extraordinary taxes on income, profits and capital gains (1112E2)</t>
  </si>
  <si>
    <t>Extraordinary taxes on income, profits and capital gains</t>
  </si>
  <si>
    <t>General taxes on goods and services (VAT, sales tax, turnover tax) (1141E)</t>
  </si>
  <si>
    <t>General taxes on goods and services (VAT, sales tax, turnover tax)</t>
  </si>
  <si>
    <t>Excise taxes (1142E)</t>
  </si>
  <si>
    <t>Excise taxes</t>
  </si>
  <si>
    <t>Taxes on use of goods/permission to use goods or perform activities (1145E)</t>
  </si>
  <si>
    <t>Licence fees (114521E)</t>
  </si>
  <si>
    <t>Licence fees</t>
  </si>
  <si>
    <t>Emission and pollution taxes (114522E)</t>
  </si>
  <si>
    <t>Emission and pollution taxes</t>
  </si>
  <si>
    <t>Motor vehicle taxes (11451E)</t>
  </si>
  <si>
    <t>Motor vehicle taxes</t>
  </si>
  <si>
    <t>Customs and other import duties (1151E)</t>
  </si>
  <si>
    <t>Customs and other import duties</t>
  </si>
  <si>
    <t>Taxes on exports (1152E)</t>
  </si>
  <si>
    <t>Taxes on exports</t>
  </si>
  <si>
    <t>Profits of natural resource export monopolies (1153E1)</t>
  </si>
  <si>
    <t>Profits of natural resource export monopolies</t>
  </si>
  <si>
    <t>From state-owned enterprises</t>
  </si>
  <si>
    <t>From government participation (equity)</t>
  </si>
  <si>
    <t>Withdrawals from income of quasi-corporations</t>
  </si>
  <si>
    <t>Royalties</t>
  </si>
  <si>
    <t>Bonuses</t>
  </si>
  <si>
    <t>Delivered/paid directly to government (1415E31)</t>
  </si>
  <si>
    <t>Delivered/paid directly to government</t>
  </si>
  <si>
    <t>Delivered/paid to state-owned enterprise(s) (1415E32)</t>
  </si>
  <si>
    <t>Delivered/paid to state-owned enterprise(s)</t>
  </si>
  <si>
    <t>Compulsory transfers to government (infrastructure and other)</t>
  </si>
  <si>
    <t>Other rent payments</t>
  </si>
  <si>
    <t>Sales of goods and services by government units</t>
  </si>
  <si>
    <t>Administrative fees for government services</t>
  </si>
  <si>
    <r>
      <t>EITI Requirement 4.1.d</t>
    </r>
    <r>
      <rPr>
        <i/>
        <sz val="10.5"/>
        <rFont val="Calibri"/>
        <family val="2"/>
      </rPr>
      <t>: Full government disclosure</t>
    </r>
  </si>
  <si>
    <t>data@eiti.org</t>
  </si>
  <si>
    <t>Comment 1</t>
  </si>
  <si>
    <t>Comment 2</t>
  </si>
  <si>
    <t>Comment 3</t>
  </si>
  <si>
    <t>Comment 4</t>
  </si>
  <si>
    <t>Comment 5</t>
  </si>
  <si>
    <t>Please include comments here.</t>
  </si>
  <si>
    <t>GFS Framework for EITI Reporting</t>
  </si>
  <si>
    <t>&lt; Revenue stream name &gt;</t>
  </si>
  <si>
    <t>&lt; number &gt;</t>
  </si>
  <si>
    <t>What is GFS?</t>
  </si>
  <si>
    <r>
      <rPr>
        <i/>
        <u/>
        <sz val="10.5"/>
        <rFont val="Calibri"/>
        <family val="2"/>
      </rPr>
      <t xml:space="preserve">or, </t>
    </r>
    <r>
      <rPr>
        <b/>
        <u/>
        <sz val="10.5"/>
        <color theme="10"/>
        <rFont val="Calibri"/>
        <family val="2"/>
      </rPr>
      <t>https://www.imf.org/external/np/sta/gfsm/</t>
    </r>
  </si>
  <si>
    <r>
      <t>EITI Requirement 5.1.b</t>
    </r>
    <r>
      <rPr>
        <i/>
        <sz val="10.5"/>
        <rFont val="Calibri"/>
        <family val="2"/>
      </rPr>
      <t>: Revenue classification</t>
    </r>
  </si>
  <si>
    <t>Insert additional rows as needed:</t>
  </si>
  <si>
    <t>PAYE</t>
  </si>
  <si>
    <t>Withholding tax</t>
  </si>
  <si>
    <t>Revenue authority</t>
  </si>
  <si>
    <t>Total</t>
  </si>
  <si>
    <t>Additional information</t>
  </si>
  <si>
    <t>Any additional information that is not eligible for inclusion in the table above, please include below as comments.</t>
  </si>
  <si>
    <r>
      <rPr>
        <i/>
        <sz val="12"/>
        <rFont val="Calibri"/>
        <family val="2"/>
      </rPr>
      <t>Reporting currency (</t>
    </r>
    <r>
      <rPr>
        <i/>
        <sz val="12"/>
        <color theme="10"/>
        <rFont val="Calibri"/>
        <family val="2"/>
      </rPr>
      <t>ISO-4217 currency codes</t>
    </r>
    <r>
      <rPr>
        <i/>
        <sz val="12"/>
        <rFont val="Calibri"/>
        <family val="2"/>
      </rPr>
      <t>)</t>
    </r>
  </si>
  <si>
    <t>Company ID number</t>
  </si>
  <si>
    <t>Reporting companies' list</t>
  </si>
  <si>
    <t>Full company name</t>
  </si>
  <si>
    <t>EITI Company LLC</t>
  </si>
  <si>
    <t>Reporting government entities list</t>
  </si>
  <si>
    <t>Full name of agency</t>
  </si>
  <si>
    <t>ID number (if applicable)</t>
  </si>
  <si>
    <t>THE ASSOCIATION FOR THE EXTRACTIVE INDUSTRIES TRANSPARENCY INITIATIVE (EITI)</t>
  </si>
  <si>
    <t>Add new rows as necessary, right click the row number to the left and select "Insert"</t>
  </si>
  <si>
    <t>Table 7 - Sectors</t>
  </si>
  <si>
    <t>&lt; Choose option &gt;</t>
  </si>
  <si>
    <t>Total government revenues from extractive sector (using GFS)</t>
  </si>
  <si>
    <r>
      <t>EITI Requirement 4.1.c</t>
    </r>
    <r>
      <rPr>
        <i/>
        <sz val="10.5"/>
        <rFont val="Calibri"/>
        <family val="2"/>
      </rPr>
      <t xml:space="preserve">: Company payments ;  </t>
    </r>
    <r>
      <rPr>
        <i/>
        <u/>
        <sz val="10.5"/>
        <color rgb="FF0076AF"/>
        <rFont val="Calibri"/>
        <family val="2"/>
      </rPr>
      <t>EITI Requirement 4.7</t>
    </r>
    <r>
      <rPr>
        <i/>
        <sz val="10.5"/>
        <rFont val="Calibri"/>
        <family val="2"/>
      </rPr>
      <t>: Project-level reporting</t>
    </r>
  </si>
  <si>
    <t>Company</t>
  </si>
  <si>
    <t>&lt; Choose agency &gt;</t>
  </si>
  <si>
    <t>Reporting currency</t>
  </si>
  <si>
    <t>Project phases</t>
  </si>
  <si>
    <t>Table 8 - Project phases</t>
  </si>
  <si>
    <t>&lt; Choose phase &gt;</t>
  </si>
  <si>
    <t>Exploration</t>
  </si>
  <si>
    <t>Development</t>
  </si>
  <si>
    <t>Commodities (comma-seperated)</t>
  </si>
  <si>
    <t>Oil, Gas, Condensates</t>
  </si>
  <si>
    <t>Yes, systematically disclosed</t>
  </si>
  <si>
    <t>Not available</t>
  </si>
  <si>
    <t>Overview of government agencies' roles?</t>
  </si>
  <si>
    <t>the transfer process(es)?</t>
  </si>
  <si>
    <t>the award process(es)?</t>
  </si>
  <si>
    <t>bidding rounds/process(es)?</t>
  </si>
  <si>
    <t>Contract register for mining sector</t>
  </si>
  <si>
    <t>Contract register for petroleum sector</t>
  </si>
  <si>
    <t>Contract register for other sector(s) - add rows if several</t>
  </si>
  <si>
    <t>Overview of the extractive industries, including any significant exploration activities</t>
  </si>
  <si>
    <t>Does the government fully disclose extractive sector revenues by revenue stream?</t>
  </si>
  <si>
    <t>Are MSG decisions on materiality thresholds publicly available?</t>
  </si>
  <si>
    <t>Does the government disclose data on in-kind revenues?</t>
  </si>
  <si>
    <t>&lt; text &gt;</t>
  </si>
  <si>
    <t>If yes, what was the total revenues received from barter and infrastructure agreements?</t>
  </si>
  <si>
    <t>If yes, what was the total revenues received from transportation of commodities?</t>
  </si>
  <si>
    <t>If yes, what was the total revenues received by SOEs?</t>
  </si>
  <si>
    <t>Does the government disclose information on barter and infrastructure agreements?</t>
  </si>
  <si>
    <t>Does the government disclose information on transportation revenues?</t>
  </si>
  <si>
    <t>If yes, what was the total sub-national revenues received?</t>
  </si>
  <si>
    <t>Does the government disclose information on SOE transactions?</t>
  </si>
  <si>
    <t>Are government agencies subject to credible, independent audits?</t>
  </si>
  <si>
    <t>Government audits database</t>
  </si>
  <si>
    <t>Is the data subject to credible, independent audits, applying international standards?</t>
  </si>
  <si>
    <t>Are companies subject to credible, independent audits?</t>
  </si>
  <si>
    <t>Company audits database</t>
  </si>
  <si>
    <t>Reconciliation coverage</t>
  </si>
  <si>
    <t>Does the government clarify whether all extractive sector revenues are recorded in the national budget (i.e. enter the government's consolidated / single-treasury account)?</t>
  </si>
  <si>
    <t>Does the government disclose information on Subnational transfers?</t>
  </si>
  <si>
    <t>Source / units</t>
  </si>
  <si>
    <t>If yes, how much should the government have transferred according to the revenue sharing formula?</t>
  </si>
  <si>
    <t>If yes, how much was transferred?</t>
  </si>
  <si>
    <t>Does the government disclose whether any extractive sector revenues are earmarked (i.e. pinned to specific uses, programmes, geographical zones)?</t>
  </si>
  <si>
    <t>Does the government disclose a description of the country’s budget and audit processes?</t>
  </si>
  <si>
    <t>Does the government disclose publicly available information about budgets and 
expenditures? - add rows if several</t>
  </si>
  <si>
    <t>Does the government disclose information on Social expenditures?</t>
  </si>
  <si>
    <t>If yes, what was the total quasi-fiscal expenditures performed by SOEs?</t>
  </si>
  <si>
    <t>Gross Domestic Product - extractive industries (Gross Value Added)</t>
  </si>
  <si>
    <t>Gross Domestic Product - all sectors</t>
  </si>
  <si>
    <t>Government revenue - extractive industries</t>
  </si>
  <si>
    <t>Government revenue - all sectors</t>
  </si>
  <si>
    <t>Exports - extractive industries</t>
  </si>
  <si>
    <t>Exports - all sectors</t>
  </si>
  <si>
    <t>Employment - extractive sector</t>
  </si>
  <si>
    <t>Employment - all sectors</t>
  </si>
  <si>
    <t>Reporting projects' list</t>
  </si>
  <si>
    <t>Full project name</t>
  </si>
  <si>
    <t>Legal agreement reference number(s): contract, licence, lease, concession, …</t>
  </si>
  <si>
    <t>The Brønnøysund Register Centre</t>
  </si>
  <si>
    <t>If available, link to the registry or agency</t>
  </si>
  <si>
    <t>Greeny South LNG</t>
  </si>
  <si>
    <r>
      <rPr>
        <b/>
        <sz val="12"/>
        <color rgb="FF000000"/>
        <rFont val="Calibri"/>
        <family val="2"/>
        <scheme val="minor"/>
      </rPr>
      <t xml:space="preserve">Part 2 (Disclosure checklist) </t>
    </r>
    <r>
      <rPr>
        <sz val="12"/>
        <color rgb="FF000000"/>
        <rFont val="Calibri"/>
        <family val="2"/>
        <scheme val="minor"/>
      </rPr>
      <t>covers contextual and aggregate financial data for EITI Requirements 2, 3, 4, 5, and 6.</t>
    </r>
  </si>
  <si>
    <r>
      <rPr>
        <b/>
        <sz val="12"/>
        <color rgb="FF000000"/>
        <rFont val="Calibri"/>
        <family val="2"/>
        <scheme val="minor"/>
      </rPr>
      <t xml:space="preserve">Part 1 (About) </t>
    </r>
    <r>
      <rPr>
        <sz val="12"/>
        <color rgb="FF000000"/>
        <rFont val="Calibri"/>
        <family val="2"/>
        <scheme val="minor"/>
      </rPr>
      <t>covers country and data characteristics.</t>
    </r>
  </si>
  <si>
    <r>
      <rPr>
        <b/>
        <sz val="12"/>
        <color rgb="FF000000"/>
        <rFont val="Calibri"/>
        <family val="2"/>
        <scheme val="minor"/>
      </rPr>
      <t xml:space="preserve">Part 4 (Government revenues) </t>
    </r>
    <r>
      <rPr>
        <sz val="12"/>
        <color rgb="FF000000"/>
        <rFont val="Calibri"/>
        <family val="2"/>
        <scheme val="minor"/>
      </rPr>
      <t>contains comprehensive data on government revenues per revenue stream, according to GFSM classification.</t>
    </r>
  </si>
  <si>
    <t>Production (volume)</t>
  </si>
  <si>
    <t>Production (value)</t>
  </si>
  <si>
    <t>Data overview /requirement</t>
  </si>
  <si>
    <t>Systematically disclosed</t>
  </si>
  <si>
    <t>Calculated using the Disclosure checklist</t>
  </si>
  <si>
    <r>
      <rPr>
        <b/>
        <sz val="12"/>
        <color rgb="FF000000"/>
        <rFont val="Calibri"/>
        <family val="2"/>
        <scheme val="minor"/>
      </rPr>
      <t xml:space="preserve">Part 3 (Reporting entities) </t>
    </r>
    <r>
      <rPr>
        <sz val="12"/>
        <color rgb="FF000000"/>
        <rFont val="Calibri"/>
        <family val="2"/>
        <scheme val="minor"/>
      </rPr>
      <t xml:space="preserve">covers lists reporting entities (Government agencies, companies and projects) and related information. </t>
    </r>
  </si>
  <si>
    <t>Totally green Ltd</t>
  </si>
  <si>
    <t>EITI Company LLC, Totally green Ltd</t>
  </si>
  <si>
    <r>
      <rPr>
        <b/>
        <i/>
        <u/>
        <sz val="12"/>
        <color theme="1"/>
        <rFont val="Calibri"/>
        <family val="2"/>
        <scheme val="minor"/>
      </rPr>
      <t>Terminology:</t>
    </r>
    <r>
      <rPr>
        <b/>
        <i/>
        <sz val="12"/>
        <color theme="1"/>
        <rFont val="Calibri"/>
        <family val="2"/>
        <scheme val="minor"/>
      </rPr>
      <t xml:space="preserve"> Disclosure</t>
    </r>
  </si>
  <si>
    <t>Commodities (comma-separated)</t>
  </si>
  <si>
    <t>Please provide a list of all reporting entities, alongside relevant information</t>
  </si>
  <si>
    <r>
      <rPr>
        <i/>
        <u/>
        <sz val="12"/>
        <color theme="1"/>
        <rFont val="Calibri"/>
        <family val="2"/>
        <scheme val="minor"/>
      </rPr>
      <t>Yes, systematically disclosed</t>
    </r>
    <r>
      <rPr>
        <i/>
        <sz val="12"/>
        <color theme="1"/>
        <rFont val="Calibri"/>
        <family val="2"/>
        <scheme val="minor"/>
      </rPr>
      <t>: If data is regularly and publicly disclosed by government agencies or companies, and the data is reliable, please select Yes, systematically disclosed</t>
    </r>
  </si>
  <si>
    <r>
      <rPr>
        <i/>
        <u/>
        <sz val="12"/>
        <color theme="1"/>
        <rFont val="Calibri"/>
        <family val="2"/>
        <scheme val="minor"/>
      </rPr>
      <t>Yes, in EITI Report</t>
    </r>
    <r>
      <rPr>
        <i/>
        <sz val="12"/>
        <color theme="1"/>
        <rFont val="Calibri"/>
        <family val="2"/>
        <scheme val="minor"/>
      </rPr>
      <t>: If the EITI Report covers certain data gaps in government or corporate disclosures, please select "Yes, in EITI Report".</t>
    </r>
  </si>
  <si>
    <r>
      <rPr>
        <i/>
        <u/>
        <sz val="12"/>
        <color theme="1"/>
        <rFont val="Calibri"/>
        <family val="2"/>
        <scheme val="minor"/>
      </rPr>
      <t>Not available</t>
    </r>
    <r>
      <rPr>
        <i/>
        <sz val="12"/>
        <color theme="1"/>
        <rFont val="Calibri"/>
        <family val="2"/>
        <scheme val="minor"/>
      </rPr>
      <t>: The data is applicable in the country, but no data or information is available.</t>
    </r>
  </si>
  <si>
    <r>
      <t>Partially:</t>
    </r>
    <r>
      <rPr>
        <i/>
        <sz val="12"/>
        <color theme="1"/>
        <rFont val="Calibri"/>
        <family val="2"/>
        <scheme val="minor"/>
      </rPr>
      <t>Aspects of the question have been answered/covered.</t>
    </r>
  </si>
  <si>
    <r>
      <rPr>
        <i/>
        <u/>
        <sz val="12"/>
        <color theme="1"/>
        <rFont val="Calibri"/>
        <family val="2"/>
        <scheme val="minor"/>
      </rPr>
      <t>Yes</t>
    </r>
    <r>
      <rPr>
        <i/>
        <sz val="12"/>
        <color theme="1"/>
        <rFont val="Calibri"/>
        <family val="2"/>
        <scheme val="minor"/>
      </rPr>
      <t>: All the aspects of the question are answered/covered.</t>
    </r>
  </si>
  <si>
    <r>
      <rPr>
        <i/>
        <u/>
        <sz val="12"/>
        <color theme="1"/>
        <rFont val="Calibri"/>
        <family val="2"/>
        <scheme val="minor"/>
      </rPr>
      <t>No</t>
    </r>
    <r>
      <rPr>
        <i/>
        <sz val="12"/>
        <color theme="1"/>
        <rFont val="Calibri"/>
        <family val="2"/>
        <scheme val="minor"/>
      </rPr>
      <t>: No information is covered.</t>
    </r>
  </si>
  <si>
    <r>
      <t>Not applicable</t>
    </r>
    <r>
      <rPr>
        <i/>
        <sz val="12"/>
        <color theme="1"/>
        <rFont val="Calibri"/>
        <family val="2"/>
        <scheme val="minor"/>
      </rPr>
      <t>: The question is not relevant for the case, When it is required, please refer to evidence of non-applicability.</t>
    </r>
  </si>
  <si>
    <t>Investment - extractive sector</t>
  </si>
  <si>
    <t>Investment - all sectors</t>
  </si>
  <si>
    <t>Calculated using total of government revenues, and total per-company data</t>
  </si>
  <si>
    <t>How to fill this sheet:</t>
  </si>
  <si>
    <r>
      <t xml:space="preserve">1. Enter the name of all government </t>
    </r>
    <r>
      <rPr>
        <b/>
        <i/>
        <sz val="12"/>
        <color theme="1"/>
        <rFont val="Calibri"/>
        <family val="2"/>
      </rPr>
      <t>Revenue streams</t>
    </r>
    <r>
      <rPr>
        <i/>
        <sz val="12"/>
        <color theme="1"/>
        <rFont val="Calibri"/>
        <family val="2"/>
      </rPr>
      <t xml:space="preserve"> for the extractive sectors, including revenues that fall below agreed materiality thresholds (one row should be used for each individual revenue stream and individual governmant entity)</t>
    </r>
  </si>
  <si>
    <r>
      <rPr>
        <i/>
        <sz val="12"/>
        <rFont val="Calibri"/>
        <family val="2"/>
      </rPr>
      <t xml:space="preserve">If you have any questions, please contact </t>
    </r>
    <r>
      <rPr>
        <b/>
        <u/>
        <sz val="12"/>
        <color theme="10"/>
        <rFont val="Calibri"/>
        <family val="2"/>
      </rPr>
      <t>data@eiti.org</t>
    </r>
  </si>
  <si>
    <r>
      <rPr>
        <i/>
        <sz val="12"/>
        <rFont val="Calibri"/>
        <family val="2"/>
      </rPr>
      <t>If you have any questions, please contact</t>
    </r>
    <r>
      <rPr>
        <i/>
        <u/>
        <sz val="12"/>
        <color theme="10"/>
        <rFont val="Calibri"/>
        <family val="2"/>
      </rPr>
      <t xml:space="preserve"> </t>
    </r>
    <r>
      <rPr>
        <b/>
        <u/>
        <sz val="12"/>
        <color theme="10"/>
        <rFont val="Calibri"/>
        <family val="2"/>
      </rPr>
      <t>data@eiti.org</t>
    </r>
  </si>
  <si>
    <r>
      <rPr>
        <i/>
        <sz val="12"/>
        <rFont val="Calibri"/>
        <family val="2"/>
      </rPr>
      <t>If you have any questions, please contact</t>
    </r>
    <r>
      <rPr>
        <u/>
        <sz val="12"/>
        <color theme="10"/>
        <rFont val="Calibri"/>
        <family val="2"/>
      </rPr>
      <t xml:space="preserve"> </t>
    </r>
    <r>
      <rPr>
        <b/>
        <u/>
        <sz val="12"/>
        <color theme="10"/>
        <rFont val="Calibri"/>
        <family val="2"/>
      </rPr>
      <t>data@eiti.org</t>
    </r>
  </si>
  <si>
    <r>
      <t>1. Select</t>
    </r>
    <r>
      <rPr>
        <b/>
        <i/>
        <sz val="12"/>
        <color theme="1"/>
        <rFont val="Calibri"/>
        <family val="2"/>
      </rPr>
      <t xml:space="preserve"> company</t>
    </r>
    <r>
      <rPr>
        <i/>
        <sz val="12"/>
        <color theme="1"/>
        <rFont val="Calibri"/>
        <family val="2"/>
      </rPr>
      <t xml:space="preserve"> name from drop-down menu</t>
    </r>
  </si>
  <si>
    <r>
      <t xml:space="preserve">4. Enter project information: </t>
    </r>
    <r>
      <rPr>
        <b/>
        <i/>
        <sz val="12"/>
        <color theme="1"/>
        <rFont val="Calibri"/>
        <family val="2"/>
      </rPr>
      <t>project name</t>
    </r>
    <r>
      <rPr>
        <i/>
        <sz val="12"/>
        <color theme="1"/>
        <rFont val="Calibri"/>
        <family val="2"/>
      </rPr>
      <t xml:space="preserve">, and </t>
    </r>
    <r>
      <rPr>
        <b/>
        <i/>
        <sz val="12"/>
        <color theme="1"/>
        <rFont val="Calibri"/>
        <family val="2"/>
      </rPr>
      <t>reporting currency</t>
    </r>
  </si>
  <si>
    <r>
      <t xml:space="preserve">5. Enter </t>
    </r>
    <r>
      <rPr>
        <b/>
        <i/>
        <sz val="12"/>
        <color theme="1"/>
        <rFont val="Calibri"/>
        <family val="2"/>
      </rPr>
      <t>revenue value</t>
    </r>
    <r>
      <rPr>
        <i/>
        <sz val="12"/>
        <color theme="1"/>
        <rFont val="Calibri"/>
        <family val="2"/>
      </rPr>
      <t>,</t>
    </r>
    <r>
      <rPr>
        <i/>
        <u/>
        <sz val="12"/>
        <color theme="1"/>
        <rFont val="Calibri"/>
        <family val="2"/>
      </rPr>
      <t>as disclosed by government</t>
    </r>
    <r>
      <rPr>
        <i/>
        <sz val="12"/>
        <color theme="1"/>
        <rFont val="Calibri"/>
        <family val="2"/>
      </rPr>
      <t xml:space="preserve"> and any </t>
    </r>
    <r>
      <rPr>
        <b/>
        <i/>
        <sz val="12"/>
        <color theme="1"/>
        <rFont val="Calibri"/>
        <family val="2"/>
      </rPr>
      <t>comments</t>
    </r>
    <r>
      <rPr>
        <i/>
        <sz val="12"/>
        <color theme="1"/>
        <rFont val="Calibri"/>
        <family val="2"/>
      </rPr>
      <t xml:space="preserve"> that may be applicable</t>
    </r>
  </si>
  <si>
    <r>
      <t xml:space="preserve">This template should be </t>
    </r>
    <r>
      <rPr>
        <b/>
        <u/>
        <sz val="12"/>
        <rFont val="Calibri"/>
        <family val="2"/>
        <scheme val="minor"/>
      </rPr>
      <t xml:space="preserve">completed in full and submitted </t>
    </r>
    <r>
      <rPr>
        <b/>
        <sz val="12"/>
        <rFont val="Calibri"/>
        <family val="2"/>
        <scheme val="minor"/>
      </rPr>
      <t>to the EITI International Secretariat for each fiscal year covered under EITI Reporting.</t>
    </r>
  </si>
  <si>
    <t>Company ID references</t>
  </si>
  <si>
    <t xml:space="preserve">Part 1 - About </t>
  </si>
  <si>
    <t>Part 2 - Disclosure checklist</t>
  </si>
  <si>
    <t>Part 3 - Reporting entities</t>
  </si>
  <si>
    <r>
      <rPr>
        <b/>
        <i/>
        <u/>
        <sz val="12"/>
        <color theme="1"/>
        <rFont val="Calibri"/>
        <family val="2"/>
        <scheme val="minor"/>
      </rPr>
      <t>Terminology:</t>
    </r>
    <r>
      <rPr>
        <b/>
        <i/>
        <sz val="12"/>
        <color theme="1"/>
        <rFont val="Calibri"/>
        <family val="2"/>
        <scheme val="minor"/>
      </rPr>
      <t xml:space="preserve"> Simple options</t>
    </r>
  </si>
  <si>
    <t>For each row, please complete the following steps</t>
  </si>
  <si>
    <t>2.More guidance will appear as you fill the cells. Please fill out as directed, completing every column for each row before beginning the next.</t>
  </si>
  <si>
    <r>
      <t>1.Starting from the top, begin by responding to questions in the first column (</t>
    </r>
    <r>
      <rPr>
        <b/>
        <i/>
        <sz val="12"/>
        <color theme="1"/>
        <rFont val="Calibri"/>
        <family val="2"/>
        <scheme val="minor"/>
      </rPr>
      <t>Inclusion</t>
    </r>
    <r>
      <rPr>
        <i/>
        <sz val="12"/>
        <color theme="1"/>
        <rFont val="Calibri"/>
        <family val="2"/>
        <scheme val="minor"/>
      </rPr>
      <t>). Guidance will be provided in yellow boxes once the cell is highlighted. Click the cells of each EITI Requirement for the precise language of the EITI Standard.</t>
    </r>
  </si>
  <si>
    <r>
      <t xml:space="preserve">3. Include any additional information or comments as needed in the </t>
    </r>
    <r>
      <rPr>
        <b/>
        <i/>
        <sz val="12"/>
        <color theme="1"/>
        <rFont val="Calibri"/>
        <family val="2"/>
        <scheme val="minor"/>
      </rPr>
      <t xml:space="preserve">Comments / Notes" </t>
    </r>
    <r>
      <rPr>
        <i/>
        <sz val="12"/>
        <color theme="1"/>
        <rFont val="Calibri"/>
        <family val="2"/>
        <scheme val="minor"/>
      </rPr>
      <t>column.</t>
    </r>
  </si>
  <si>
    <r>
      <t xml:space="preserve">For example, when choosing "Yes, in the EITI Report" "please include the section in the EITI Report" appears in the </t>
    </r>
    <r>
      <rPr>
        <b/>
        <i/>
        <sz val="12"/>
        <color theme="1"/>
        <rFont val="Calibri"/>
        <family val="2"/>
        <scheme val="minor"/>
      </rPr>
      <t>Source / units</t>
    </r>
    <r>
      <rPr>
        <i/>
        <sz val="12"/>
        <color theme="1"/>
        <rFont val="Calibri"/>
        <family val="2"/>
        <scheme val="minor"/>
      </rPr>
      <t xml:space="preserve"> box.</t>
    </r>
  </si>
  <si>
    <t>Cells in light blue are for voluntary input/comments</t>
  </si>
  <si>
    <t xml:space="preserve">2. Once certain questions are answered, further guidance and questions may appear. Please respond to each of these, until completed. </t>
  </si>
  <si>
    <r>
      <t xml:space="preserve">3. Include any additional information or comments as needed in the </t>
    </r>
    <r>
      <rPr>
        <b/>
        <i/>
        <sz val="12"/>
        <color theme="1"/>
        <rFont val="Calibri"/>
        <family val="2"/>
        <scheme val="minor"/>
      </rPr>
      <t xml:space="preserve">Source/Comments" </t>
    </r>
    <r>
      <rPr>
        <i/>
        <sz val="12"/>
        <color theme="1"/>
        <rFont val="Calibri"/>
        <family val="2"/>
        <scheme val="minor"/>
      </rPr>
      <t>column.</t>
    </r>
  </si>
  <si>
    <r>
      <t xml:space="preserve">2.Fill the </t>
    </r>
    <r>
      <rPr>
        <b/>
        <i/>
        <sz val="12"/>
        <color theme="1"/>
        <rFont val="Calibri"/>
        <family val="2"/>
        <scheme val="minor"/>
      </rPr>
      <t>Company ID</t>
    </r>
    <r>
      <rPr>
        <i/>
        <sz val="12"/>
        <color theme="1"/>
        <rFont val="Calibri"/>
        <family val="2"/>
        <scheme val="minor"/>
      </rPr>
      <t xml:space="preserve"> row. Guidance will be provided in yellow boxes once the cell is highlighted.</t>
    </r>
  </si>
  <si>
    <r>
      <t>1.Please begin  with the first box (</t>
    </r>
    <r>
      <rPr>
        <b/>
        <i/>
        <sz val="12"/>
        <color theme="1"/>
        <rFont val="Calibri"/>
        <family val="2"/>
        <scheme val="minor"/>
      </rPr>
      <t>Reporting government entities list</t>
    </r>
    <r>
      <rPr>
        <i/>
        <sz val="12"/>
        <color theme="1"/>
        <rFont val="Calibri"/>
        <family val="2"/>
        <scheme val="minor"/>
      </rPr>
      <t>), with the name of each government reporting agency</t>
    </r>
  </si>
  <si>
    <r>
      <t xml:space="preserve">3.Fill the </t>
    </r>
    <r>
      <rPr>
        <b/>
        <i/>
        <sz val="12"/>
        <color theme="1"/>
        <rFont val="Calibri"/>
        <family val="2"/>
        <scheme val="minor"/>
      </rPr>
      <t xml:space="preserve">Reporting Companies' list, </t>
    </r>
    <r>
      <rPr>
        <i/>
        <sz val="12"/>
        <color theme="1"/>
        <rFont val="Calibri"/>
        <family val="2"/>
        <scheme val="minor"/>
      </rPr>
      <t>beginning with first column "Full Company name". Please fill out as directed, completing every column for each row before beginning the next.</t>
    </r>
  </si>
  <si>
    <r>
      <t xml:space="preserve">4.Fill the </t>
    </r>
    <r>
      <rPr>
        <b/>
        <i/>
        <sz val="12"/>
        <color theme="1"/>
        <rFont val="Calibri"/>
        <family val="2"/>
        <scheme val="minor"/>
      </rPr>
      <t xml:space="preserve">Reporting projects' list, </t>
    </r>
    <r>
      <rPr>
        <i/>
        <sz val="12"/>
        <color theme="1"/>
        <rFont val="Calibri"/>
        <family val="2"/>
        <scheme val="minor"/>
      </rPr>
      <t>beginning with first column "Full project name"</t>
    </r>
  </si>
  <si>
    <t>Cells in grey must be completed before submission</t>
  </si>
  <si>
    <t>Please disregard cells in white, as no action is needed</t>
  </si>
  <si>
    <t>Completed on:</t>
  </si>
  <si>
    <t>YYYY-MM-DD</t>
  </si>
  <si>
    <t>Version 2.0 as of YYYY-MM-DD</t>
  </si>
  <si>
    <t>How to complete this sheet:</t>
  </si>
  <si>
    <t xml:space="preserve">Filling in this summary data template with EITI Report data will make your EITI Report data accessible in a machine-readable format. (requirement 7.1.c.) </t>
  </si>
  <si>
    <t>How publishing EITI Report data works:</t>
  </si>
  <si>
    <t>1. Use one excel workbook per fiscal year covered. If you are reporting on both oil &amp; gas and mining, both can fit into one workbook.</t>
  </si>
  <si>
    <t>2. Fill in the entire workbook - parts 1-5.</t>
  </si>
  <si>
    <r>
      <rPr>
        <sz val="12"/>
        <rFont val="Calibri"/>
        <family val="2"/>
      </rPr>
      <t xml:space="preserve">4. The data will be used to populate the global EITI data repository, available on the international EITI website: </t>
    </r>
    <r>
      <rPr>
        <u/>
        <sz val="12"/>
        <color theme="10"/>
        <rFont val="Calibri"/>
        <family val="2"/>
      </rPr>
      <t xml:space="preserve">https://eiti.org/data. </t>
    </r>
    <r>
      <rPr>
        <sz val="12"/>
        <rFont val="Calibri"/>
        <family val="2"/>
      </rPr>
      <t xml:space="preserve">You will receive the file back which will be fit for publication via the channels of your choice. </t>
    </r>
  </si>
  <si>
    <t>This workbook has five parts. Insert the data starting with part 1 and work your way through to part 5</t>
  </si>
  <si>
    <r>
      <rPr>
        <b/>
        <sz val="12"/>
        <rFont val="Calibri"/>
        <family val="2"/>
        <scheme val="minor"/>
      </rPr>
      <t xml:space="preserve">Part 1 (About): </t>
    </r>
    <r>
      <rPr>
        <sz val="12"/>
        <rFont val="Calibri"/>
        <family val="2"/>
        <scheme val="minor"/>
      </rPr>
      <t>Insert</t>
    </r>
    <r>
      <rPr>
        <b/>
        <sz val="12"/>
        <rFont val="Calibri"/>
        <family val="2"/>
        <scheme val="minor"/>
      </rPr>
      <t xml:space="preserve"> </t>
    </r>
    <r>
      <rPr>
        <sz val="12"/>
        <rFont val="Calibri"/>
        <family val="2"/>
        <scheme val="minor"/>
      </rPr>
      <t>country and data characteristics.</t>
    </r>
  </si>
  <si>
    <r>
      <rPr>
        <b/>
        <sz val="12"/>
        <rFont val="Calibri"/>
        <family val="2"/>
        <scheme val="minor"/>
      </rPr>
      <t xml:space="preserve">Part 2 (Disclosure checklist): </t>
    </r>
    <r>
      <rPr>
        <sz val="12"/>
        <rFont val="Calibri"/>
        <family val="2"/>
        <scheme val="minor"/>
      </rPr>
      <t>Fill in contextual and aggregate financial data for EITI Requirements 2, 3, 4, 5, and 6.</t>
    </r>
  </si>
  <si>
    <r>
      <rPr>
        <b/>
        <sz val="12"/>
        <rFont val="Calibri"/>
        <family val="2"/>
        <scheme val="minor"/>
      </rPr>
      <t xml:space="preserve">Part 3 (Reporting entities): </t>
    </r>
    <r>
      <rPr>
        <sz val="12"/>
        <rFont val="Calibri"/>
        <family val="2"/>
        <scheme val="minor"/>
      </rPr>
      <t>Enter</t>
    </r>
    <r>
      <rPr>
        <b/>
        <sz val="12"/>
        <rFont val="Calibri"/>
        <family val="2"/>
        <scheme val="minor"/>
      </rPr>
      <t xml:space="preserve"> </t>
    </r>
    <r>
      <rPr>
        <sz val="12"/>
        <rFont val="Calibri"/>
        <family val="2"/>
        <scheme val="minor"/>
      </rPr>
      <t xml:space="preserve">reporting entities (Government agencies, companies and projects) and related information. </t>
    </r>
  </si>
  <si>
    <r>
      <rPr>
        <b/>
        <sz val="12"/>
        <rFont val="Calibri"/>
        <family val="2"/>
        <scheme val="minor"/>
      </rPr>
      <t xml:space="preserve">Part 4 (Government revenues): </t>
    </r>
    <r>
      <rPr>
        <sz val="12"/>
        <rFont val="Calibri"/>
        <family val="2"/>
        <scheme val="minor"/>
      </rPr>
      <t>Enter</t>
    </r>
    <r>
      <rPr>
        <b/>
        <sz val="12"/>
        <rFont val="Calibri"/>
        <family val="2"/>
        <scheme val="minor"/>
      </rPr>
      <t xml:space="preserve"> </t>
    </r>
    <r>
      <rPr>
        <sz val="12"/>
        <rFont val="Calibri"/>
        <family val="2"/>
        <scheme val="minor"/>
      </rPr>
      <t>data on government revenues per revenue stream, according to GFS classification.</t>
    </r>
  </si>
  <si>
    <r>
      <rPr>
        <b/>
        <sz val="12"/>
        <rFont val="Calibri"/>
        <family val="2"/>
        <scheme val="minor"/>
      </rPr>
      <t xml:space="preserve">Part 5 (Company data): </t>
    </r>
    <r>
      <rPr>
        <sz val="12"/>
        <rFont val="Calibri"/>
        <family val="2"/>
        <scheme val="minor"/>
      </rPr>
      <t>Enter</t>
    </r>
    <r>
      <rPr>
        <b/>
        <sz val="12"/>
        <rFont val="Calibri"/>
        <family val="2"/>
        <scheme val="minor"/>
      </rPr>
      <t xml:space="preserve"> </t>
    </r>
    <r>
      <rPr>
        <sz val="12"/>
        <rFont val="Calibri"/>
        <family val="2"/>
        <scheme val="minor"/>
      </rPr>
      <t>company- and project-level data per revenue stream.</t>
    </r>
  </si>
  <si>
    <r>
      <t xml:space="preserve">Not applicable: </t>
    </r>
    <r>
      <rPr>
        <i/>
        <sz val="12"/>
        <color theme="1"/>
        <rFont val="Calibri"/>
        <family val="2"/>
        <scheme val="minor"/>
      </rPr>
      <t xml:space="preserve">If a requirement is not relevant, please select "Not applicable". Refer to any evidence documented as part of the EITI Report, or through minutes of a multi-stakeholder meeting. </t>
    </r>
  </si>
  <si>
    <t>You will receive immediate feedback on many of the data entries and some cells will fill in automatically.</t>
  </si>
  <si>
    <t>Cells in light blue are for supplying sources and/or comments</t>
  </si>
  <si>
    <t>White cells require no action</t>
  </si>
  <si>
    <r>
      <t xml:space="preserve">1. Starting from the top, </t>
    </r>
    <r>
      <rPr>
        <b/>
        <i/>
        <sz val="12"/>
        <rFont val="Calibri"/>
        <family val="2"/>
        <scheme val="minor"/>
      </rPr>
      <t xml:space="preserve">select your responses in the grey column. </t>
    </r>
    <r>
      <rPr>
        <i/>
        <sz val="12"/>
        <rFont val="Calibri"/>
        <family val="2"/>
        <scheme val="minor"/>
      </rPr>
      <t xml:space="preserve">Guidance is provided in yellow boxes once the cell is selected. </t>
    </r>
  </si>
  <si>
    <t>If yes, please specify name (insert new rows if multiple)</t>
  </si>
  <si>
    <t>Name and contact information of the person submitting this file</t>
  </si>
  <si>
    <t>Does the government have an open data policy?</t>
  </si>
  <si>
    <t>Does the government disclose information on economic contribution?</t>
  </si>
  <si>
    <r>
      <t>EITI Requirement 6.3</t>
    </r>
    <r>
      <rPr>
        <b/>
        <sz val="10.5"/>
        <rFont val="Calibri"/>
        <family val="2"/>
      </rPr>
      <t>: Economic contribution</t>
    </r>
  </si>
  <si>
    <r>
      <t>EITI Requirement 6.2</t>
    </r>
    <r>
      <rPr>
        <b/>
        <sz val="10.5"/>
        <rFont val="Calibri"/>
        <family val="2"/>
      </rPr>
      <t>: Quasi-fiscal expenditures</t>
    </r>
  </si>
  <si>
    <r>
      <t>EITI Requirement 6.1</t>
    </r>
    <r>
      <rPr>
        <b/>
        <sz val="10.5"/>
        <rFont val="Calibri"/>
        <family val="2"/>
      </rPr>
      <t>: Social expenditures</t>
    </r>
  </si>
  <si>
    <r>
      <t>EITI Requirement 5.3</t>
    </r>
    <r>
      <rPr>
        <b/>
        <sz val="10.5"/>
        <rFont val="Calibri"/>
        <family val="2"/>
      </rPr>
      <t>: Revenue management and expenditures</t>
    </r>
  </si>
  <si>
    <r>
      <t>EITI Requirement 5.2</t>
    </r>
    <r>
      <rPr>
        <b/>
        <sz val="10.5"/>
        <rFont val="Calibri"/>
        <family val="2"/>
      </rPr>
      <t>: Subnational transfers</t>
    </r>
  </si>
  <si>
    <r>
      <t>EITI Requirement 5.1</t>
    </r>
    <r>
      <rPr>
        <b/>
        <sz val="10.5"/>
        <rFont val="Calibri"/>
        <family val="2"/>
      </rPr>
      <t>: Distribution of extractive industry revenues</t>
    </r>
  </si>
  <si>
    <r>
      <t>EITI Requirement 4.9</t>
    </r>
    <r>
      <rPr>
        <b/>
        <sz val="10.5"/>
        <rFont val="Calibri"/>
        <family val="2"/>
      </rPr>
      <t>: Data quality</t>
    </r>
  </si>
  <si>
    <r>
      <t>EITI Requirement 4.8</t>
    </r>
    <r>
      <rPr>
        <b/>
        <sz val="10.5"/>
        <rFont val="Calibri"/>
        <family val="2"/>
      </rPr>
      <t>: Data timeliness</t>
    </r>
  </si>
  <si>
    <r>
      <t>EITI Requirement 4.6</t>
    </r>
    <r>
      <rPr>
        <b/>
        <sz val="10.5"/>
        <rFont val="Calibri"/>
        <family val="2"/>
      </rPr>
      <t>: Direct subnational payments</t>
    </r>
  </si>
  <si>
    <r>
      <t>EITI Requirement 4.5</t>
    </r>
    <r>
      <rPr>
        <b/>
        <sz val="10.5"/>
        <rFont val="Calibri"/>
        <family val="2"/>
      </rPr>
      <t>: SOE transactions</t>
    </r>
  </si>
  <si>
    <r>
      <t>EITI Requirement 4.4</t>
    </r>
    <r>
      <rPr>
        <b/>
        <sz val="10.5"/>
        <rFont val="Calibri"/>
        <family val="2"/>
      </rPr>
      <t>: Transportation revenues</t>
    </r>
  </si>
  <si>
    <r>
      <t>EITI Requirement 4.3</t>
    </r>
    <r>
      <rPr>
        <b/>
        <sz val="10.5"/>
        <rFont val="Calibri"/>
        <family val="2"/>
      </rPr>
      <t>: Barter agreements</t>
    </r>
  </si>
  <si>
    <r>
      <t>EITI Requirement 4.2</t>
    </r>
    <r>
      <rPr>
        <b/>
        <sz val="10.5"/>
        <rFont val="Calibri"/>
        <family val="2"/>
      </rPr>
      <t>: In-kind revenues</t>
    </r>
  </si>
  <si>
    <r>
      <t>EITI Requirement 4.1</t>
    </r>
    <r>
      <rPr>
        <b/>
        <sz val="10.5"/>
        <rFont val="Calibri"/>
        <family val="2"/>
      </rPr>
      <t>: Comprehensiveness</t>
    </r>
  </si>
  <si>
    <r>
      <t>EITI Requirement 3.3</t>
    </r>
    <r>
      <rPr>
        <b/>
        <sz val="10.5"/>
        <rFont val="Calibri"/>
        <family val="2"/>
      </rPr>
      <t>: Exports</t>
    </r>
  </si>
  <si>
    <r>
      <t>EITI Requirement 3.2</t>
    </r>
    <r>
      <rPr>
        <b/>
        <sz val="10.5"/>
        <rFont val="Calibri"/>
        <family val="2"/>
      </rPr>
      <t>: Production</t>
    </r>
  </si>
  <si>
    <r>
      <t>EITI Requirement 3.1</t>
    </r>
    <r>
      <rPr>
        <b/>
        <sz val="10.5"/>
        <rFont val="Calibri"/>
        <family val="2"/>
      </rPr>
      <t>: Exploration</t>
    </r>
  </si>
  <si>
    <r>
      <t>EITI Requirement 2.6</t>
    </r>
    <r>
      <rPr>
        <b/>
        <sz val="10.5"/>
        <rFont val="Calibri"/>
        <family val="2"/>
      </rPr>
      <t>: State participation</t>
    </r>
  </si>
  <si>
    <r>
      <t>EITI Requirement 2.5</t>
    </r>
    <r>
      <rPr>
        <b/>
        <sz val="10.5"/>
        <rFont val="Calibri"/>
        <family val="2"/>
      </rPr>
      <t>: Beneficial ownership</t>
    </r>
  </si>
  <si>
    <r>
      <t>EITI Requirement 2.4</t>
    </r>
    <r>
      <rPr>
        <b/>
        <sz val="10.5"/>
        <rFont val="Calibri"/>
        <family val="2"/>
      </rPr>
      <t>: Contract disclosure</t>
    </r>
  </si>
  <si>
    <r>
      <t>EITI Requirement 2.2</t>
    </r>
    <r>
      <rPr>
        <b/>
        <sz val="10.5"/>
        <rFont val="Calibri"/>
        <family val="2"/>
      </rPr>
      <t>: License allocations</t>
    </r>
  </si>
  <si>
    <r>
      <t>EITI Requirement 2.1</t>
    </r>
    <r>
      <rPr>
        <b/>
        <sz val="10.5"/>
        <rFont val="Calibri"/>
        <family val="2"/>
      </rPr>
      <t>: Legal framework and fiscal regime</t>
    </r>
  </si>
  <si>
    <t>&lt;URL&gt;</t>
  </si>
  <si>
    <t>Does government routinely disclose financial data from requirement 4.1 (full disclosure of revenue streams for both government and companies) of the the EITI Standard?</t>
  </si>
  <si>
    <t>References to state -owned companies -portals or company website(s), for example as stated in the Report</t>
  </si>
  <si>
    <t>Is beneficial ownership data disclosed?</t>
  </si>
  <si>
    <t>Example: Taxpayer Identification Number</t>
  </si>
  <si>
    <t>5. If there are any payments which are in the EITI Report, but cannot be matched with the GFS categories, please list them in the box below called "Additional information".</t>
  </si>
  <si>
    <r>
      <t xml:space="preserve">2. Enter the name of the </t>
    </r>
    <r>
      <rPr>
        <b/>
        <i/>
        <sz val="12"/>
        <rFont val="Calibri"/>
        <family val="2"/>
        <scheme val="minor"/>
      </rPr>
      <t>receiving Government entity</t>
    </r>
    <r>
      <rPr>
        <i/>
        <sz val="12"/>
        <rFont val="Calibri"/>
        <family val="2"/>
        <scheme val="minor"/>
      </rPr>
      <t xml:space="preserve"> (choose using the dropdown list. It will appear there since you have already entered the government entitiy in Part 3).</t>
    </r>
  </si>
  <si>
    <r>
      <t xml:space="preserve">4. In the </t>
    </r>
    <r>
      <rPr>
        <b/>
        <i/>
        <sz val="12"/>
        <rFont val="Calibri"/>
        <family val="2"/>
      </rPr>
      <t xml:space="preserve">Revenue value </t>
    </r>
    <r>
      <rPr>
        <i/>
        <sz val="12"/>
        <rFont val="Calibri"/>
        <family val="2"/>
      </rPr>
      <t>column, enter total figure of each revenue stream as disclosed by government, including revenues that were not reconciled.</t>
    </r>
  </si>
  <si>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</si>
  <si>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Government revenues by company and project</t>
  </si>
  <si>
    <r>
      <t xml:space="preserve">3. Indicate whether the payment stream is (i) </t>
    </r>
    <r>
      <rPr>
        <b/>
        <i/>
        <sz val="12"/>
        <color theme="1"/>
        <rFont val="Calibri"/>
        <family val="2"/>
      </rPr>
      <t>levied on project</t>
    </r>
    <r>
      <rPr>
        <i/>
        <sz val="12"/>
        <color theme="1"/>
        <rFont val="Calibri"/>
        <family val="2"/>
      </rPr>
      <t xml:space="preserve"> and (ii) </t>
    </r>
    <r>
      <rPr>
        <b/>
        <i/>
        <sz val="12"/>
        <color theme="1"/>
        <rFont val="Calibri"/>
        <family val="2"/>
      </rPr>
      <t>reported by project</t>
    </r>
  </si>
  <si>
    <r>
      <t xml:space="preserve">2. Select </t>
    </r>
    <r>
      <rPr>
        <b/>
        <i/>
        <sz val="12"/>
        <color theme="1"/>
        <rFont val="Calibri"/>
        <family val="2"/>
      </rPr>
      <t>government collecting entity</t>
    </r>
    <r>
      <rPr>
        <i/>
        <sz val="12"/>
        <color theme="1"/>
        <rFont val="Calibri"/>
        <family val="2"/>
      </rPr>
      <t xml:space="preserve"> and </t>
    </r>
    <r>
      <rPr>
        <b/>
        <i/>
        <sz val="12"/>
        <color theme="1"/>
        <rFont val="Calibri"/>
        <family val="2"/>
      </rPr>
      <t>payment name</t>
    </r>
    <r>
      <rPr>
        <i/>
        <sz val="12"/>
        <color theme="1"/>
        <rFont val="Calibri"/>
        <family val="2"/>
      </rPr>
      <t xml:space="preserve"> from drop-down menu</t>
    </r>
  </si>
  <si>
    <r>
      <rPr>
        <b/>
        <sz val="12"/>
        <color rgb="FF000000"/>
        <rFont val="Calibri"/>
        <family val="2"/>
        <scheme val="minor"/>
      </rPr>
      <t xml:space="preserve">Part 5 (Company data) </t>
    </r>
    <r>
      <rPr>
        <sz val="12"/>
        <color rgb="FF000000"/>
        <rFont val="Calibri"/>
        <family val="2"/>
        <scheme val="minor"/>
      </rPr>
      <t xml:space="preserve">contains company- and project-level data per revenue stream. The companies and projects are available from drop-down since the data is entered in sheet 3. </t>
    </r>
  </si>
  <si>
    <t>Publication date of the EITI data</t>
  </si>
  <si>
    <t>Does the government disclose what value of revenues are not recorded in the budget?</t>
  </si>
  <si>
    <t>Affiliated companies, start with Operator</t>
  </si>
  <si>
    <t>ADD SECTOR</t>
  </si>
  <si>
    <t>Yes, through EITI reporting</t>
  </si>
  <si>
    <t>Through EITI Reporting</t>
  </si>
  <si>
    <r>
      <t xml:space="preserve">3.Choose the </t>
    </r>
    <r>
      <rPr>
        <b/>
        <i/>
        <sz val="12"/>
        <rFont val="Calibri"/>
        <family val="2"/>
        <scheme val="minor"/>
      </rPr>
      <t>Sector</t>
    </r>
    <r>
      <rPr>
        <i/>
        <sz val="12"/>
        <rFont val="Calibri"/>
        <family val="2"/>
        <scheme val="minor"/>
      </rPr>
      <t xml:space="preserve"> and the </t>
    </r>
    <r>
      <rPr>
        <b/>
        <i/>
        <sz val="12"/>
        <rFont val="Calibri"/>
        <family val="2"/>
        <scheme val="minor"/>
      </rPr>
      <t>GFS Classification</t>
    </r>
    <r>
      <rPr>
        <i/>
        <sz val="12"/>
        <rFont val="Calibri"/>
        <family val="2"/>
        <scheme val="minor"/>
      </rPr>
      <t xml:space="preserve"> this revenue applies to. Use the guidance provided in the </t>
    </r>
    <r>
      <rPr>
        <i/>
        <u/>
        <sz val="12"/>
        <rFont val="Calibri"/>
        <family val="2"/>
        <scheme val="minor"/>
      </rPr>
      <t>GFS Framework</t>
    </r>
    <r>
      <rPr>
        <b/>
        <i/>
        <u/>
        <sz val="12"/>
        <rFont val="Calibri"/>
        <family val="2"/>
        <scheme val="minor"/>
      </rPr>
      <t xml:space="preserve"> </t>
    </r>
    <r>
      <rPr>
        <i/>
        <u/>
        <sz val="12"/>
        <rFont val="Calibri"/>
        <family val="2"/>
        <scheme val="minor"/>
      </rPr>
      <t xml:space="preserve">for EITI reporting. </t>
    </r>
    <r>
      <rPr>
        <sz val="12"/>
        <rFont val="Calibri"/>
        <family val="2"/>
        <scheme val="minor"/>
      </rPr>
      <t>If a revenue stream cannot be disaggregated by sector, chose "Other".</t>
    </r>
  </si>
  <si>
    <t>No. of license awards and transfers for the covered year</t>
  </si>
  <si>
    <t>and the technical and financial criteria used?</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</si>
  <si>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</si>
  <si>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</si>
  <si>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</si>
  <si>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</si>
  <si>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</si>
  <si>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or SOEs disclose information on Quasi-fiscal expenditures?</t>
  </si>
  <si>
    <t>Total reported</t>
  </si>
  <si>
    <t xml:space="preserve">Stock exchange listing or company website </t>
  </si>
  <si>
    <t>Payments to Governments Report</t>
  </si>
  <si>
    <t>Public debate (Requirement 7.1)</t>
  </si>
  <si>
    <t>Beneficial ownership Definition</t>
  </si>
  <si>
    <t>Website link (URL) to EITI data</t>
  </si>
  <si>
    <t>&lt; EITI Reporting or online? &gt;</t>
  </si>
  <si>
    <t>&lt;Select unit&gt;</t>
  </si>
  <si>
    <r>
      <rPr>
        <i/>
        <u/>
        <sz val="10.5"/>
        <rFont val="Calibri"/>
        <family val="2"/>
      </rPr>
      <t xml:space="preserve">For more guidance, please visit </t>
    </r>
    <r>
      <rPr>
        <b/>
        <u/>
        <sz val="10.5"/>
        <color theme="10"/>
        <rFont val="Calibri"/>
        <family val="2"/>
      </rPr>
      <t>https://eiti.org/summary-data-template</t>
    </r>
  </si>
  <si>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</si>
  <si>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r>
      <t xml:space="preserve">Learn more about the EITI by visiting our website  </t>
    </r>
    <r>
      <rPr>
        <b/>
        <u/>
        <sz val="12"/>
        <color rgb="FF0076AF"/>
        <rFont val="Calibri"/>
        <family val="2"/>
      </rPr>
      <t>https://eiti.org</t>
    </r>
  </si>
  <si>
    <r>
      <t xml:space="preserve">For the latest version of Summary data templates, see  </t>
    </r>
    <r>
      <rPr>
        <b/>
        <u/>
        <sz val="12"/>
        <color rgb="FF0076AF"/>
        <rFont val="Calibri"/>
        <family val="2"/>
      </rPr>
      <t>https://eiti.org/summary-data-template</t>
    </r>
  </si>
  <si>
    <r>
      <rPr>
        <b/>
        <sz val="12"/>
        <rFont val="Calibri"/>
        <family val="2"/>
      </rPr>
      <t xml:space="preserve">Curious about your country? Check if you country implements the EITI Standard at  </t>
    </r>
    <r>
      <rPr>
        <b/>
        <u/>
        <sz val="12"/>
        <color rgb="FF0076AF"/>
        <rFont val="Calibri"/>
        <family val="2"/>
      </rPr>
      <t>https://eiti.org/countries</t>
    </r>
  </si>
  <si>
    <r>
      <rPr>
        <b/>
        <sz val="12"/>
        <rFont val="Calibri"/>
        <family val="2"/>
      </rPr>
      <t xml:space="preserve">Give us your feedback or report a conflict in the data! Write to us at  </t>
    </r>
    <r>
      <rPr>
        <b/>
        <u/>
        <sz val="12"/>
        <color rgb="FF0076AF"/>
        <rFont val="Calibri"/>
        <family val="2"/>
      </rPr>
      <t>data@eiti.org</t>
    </r>
  </si>
  <si>
    <r>
      <t>EITI Requirement 4.7</t>
    </r>
    <r>
      <rPr>
        <sz val="12"/>
        <rFont val="Calibri"/>
        <family val="2"/>
      </rPr>
      <t>: Disaggregation</t>
    </r>
  </si>
  <si>
    <r>
      <t xml:space="preserve">EITI Requirement 2.3: </t>
    </r>
    <r>
      <rPr>
        <b/>
        <sz val="10.5"/>
        <rFont val="Calibri"/>
        <family val="2"/>
      </rPr>
      <t>Register of licenses</t>
    </r>
  </si>
  <si>
    <r>
      <t xml:space="preserve">3. This Data sheet should be submitted alongside the EITI Report. Send it to the International Secretariat: </t>
    </r>
    <r>
      <rPr>
        <u/>
        <sz val="12"/>
        <color rgb="FF0070C0"/>
        <rFont val="Calibri"/>
        <family val="2"/>
      </rPr>
      <t xml:space="preserve">data@eiti.org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</si>
</sst>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kr&quot;\ * #,##0.00_-;\-&quot;kr&quot;\ * #,##0.00_-;_-&quot;kr&quot;\ * &quot;-&quot;??_-;_-@_-"/>
    <numFmt numFmtId="164" formatCode="_ * #,##0.00_ ;_ * \-#,##0.00_ ;_ * &quot;-&quot;??_ ;_ @_ "/>
    <numFmt numFmtId="165" formatCode="_ * #,##0.0000_ ;_ * \-#,##0.0000_ ;_ * &quot;-&quot;??_ ;_ @_ "/>
    <numFmt numFmtId="166" formatCode="yyyy\-mm\-dd"/>
    <numFmt numFmtId="167" formatCode="0.0\ %"/>
    <numFmt numFmtId="168" formatCode="_ * #,##0_ ;_ * \-#,##0_ ;_ * &quot;-&quot;??_ ;_ @_ "/>
  </numFmts>
  <fonts count="74" x14ac:knownFonts="1">
    <font>
      <sz val="10.5"/>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b/>
      <sz val="12"/>
      <color theme="1"/>
      <name val="Calibri"/>
      <family val="2"/>
      <scheme val="minor"/>
    </font>
    <font>
      <u/>
      <sz val="12"/>
      <color theme="10"/>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u/>
      <sz val="12"/>
      <color theme="10"/>
      <name val="Calibri"/>
      <family val="2"/>
    </font>
    <font>
      <b/>
      <sz val="12"/>
      <color rgb="FF000000"/>
      <name val="Calibri"/>
      <family val="2"/>
      <scheme val="minor"/>
    </font>
    <font>
      <b/>
      <sz val="18"/>
      <color rgb="FF000000"/>
      <name val="Calibri"/>
      <family val="2"/>
      <scheme val="minor"/>
    </font>
    <font>
      <i/>
      <sz val="12"/>
      <color theme="1"/>
      <name val="Calibri"/>
      <family val="2"/>
      <scheme val="minor"/>
    </font>
    <font>
      <b/>
      <sz val="14"/>
      <color rgb="FF0076AF"/>
      <name val="Calibri Light"/>
      <family val="2"/>
    </font>
    <font>
      <b/>
      <sz val="10"/>
      <color theme="1"/>
      <name val="Calibri"/>
      <family val="2"/>
      <scheme val="minor"/>
    </font>
    <font>
      <b/>
      <sz val="10"/>
      <color rgb="FF0076AF"/>
      <name val="Calibri"/>
      <family val="2"/>
      <scheme val="minor"/>
    </font>
    <font>
      <b/>
      <u/>
      <sz val="12"/>
      <color theme="10"/>
      <name val="Calibri"/>
      <family val="2"/>
    </font>
    <font>
      <b/>
      <sz val="12"/>
      <name val="Calibri"/>
      <family val="2"/>
    </font>
    <font>
      <i/>
      <u/>
      <sz val="12"/>
      <color rgb="FF000000"/>
      <name val="Calibri"/>
      <family val="2"/>
      <scheme val="minor"/>
    </font>
    <font>
      <i/>
      <u/>
      <sz val="12"/>
      <color theme="1"/>
      <name val="Calibri"/>
      <family val="2"/>
      <scheme val="minor"/>
    </font>
    <font>
      <sz val="10.5"/>
      <color theme="1"/>
      <name val="Calibri"/>
      <family val="2"/>
      <scheme val="minor"/>
    </font>
    <font>
      <i/>
      <sz val="10.5"/>
      <color rgb="FF000000"/>
      <name val="Calibri"/>
      <family val="2"/>
      <scheme val="minor"/>
    </font>
    <font>
      <sz val="10.5"/>
      <color rgb="FF000000"/>
      <name val="Calibri"/>
      <family val="2"/>
      <scheme val="minor"/>
    </font>
    <font>
      <sz val="10.5"/>
      <name val="Calibri"/>
      <family val="2"/>
      <scheme val="minor"/>
    </font>
    <font>
      <b/>
      <sz val="11"/>
      <color theme="1"/>
      <name val="Calibri"/>
      <family val="2"/>
      <scheme val="minor"/>
    </font>
    <font>
      <i/>
      <sz val="10.5"/>
      <name val="Calibri"/>
      <family val="2"/>
    </font>
    <font>
      <i/>
      <sz val="10.5"/>
      <color rgb="FF7F7F7F"/>
      <name val="Calibri"/>
      <family val="2"/>
    </font>
    <font>
      <i/>
      <sz val="10.5"/>
      <color theme="1"/>
      <name val="Calibri"/>
      <family val="2"/>
    </font>
    <font>
      <b/>
      <i/>
      <u/>
      <sz val="10.5"/>
      <color theme="1"/>
      <name val="Calibri"/>
      <family val="2"/>
    </font>
    <font>
      <i/>
      <u/>
      <sz val="10.5"/>
      <color theme="10"/>
      <name val="Calibri"/>
      <family val="2"/>
    </font>
    <font>
      <i/>
      <sz val="12"/>
      <color theme="1"/>
      <name val="Calibri"/>
      <family val="2"/>
    </font>
    <font>
      <i/>
      <sz val="10.5"/>
      <color theme="1"/>
      <name val="Calibri"/>
      <family val="2"/>
      <scheme val="minor"/>
    </font>
    <font>
      <b/>
      <sz val="12"/>
      <color theme="1"/>
      <name val="Calibri"/>
      <family val="2"/>
    </font>
    <font>
      <sz val="12"/>
      <color theme="1"/>
      <name val="Calibri"/>
      <family val="2"/>
    </font>
    <font>
      <b/>
      <sz val="18"/>
      <color theme="1"/>
      <name val="Calibri"/>
      <family val="2"/>
    </font>
    <font>
      <b/>
      <u/>
      <sz val="10.5"/>
      <color theme="10"/>
      <name val="Calibri"/>
      <family val="2"/>
    </font>
    <font>
      <i/>
      <u/>
      <sz val="10.5"/>
      <name val="Calibri"/>
      <family val="2"/>
    </font>
    <font>
      <b/>
      <sz val="10.5"/>
      <color theme="1"/>
      <name val="Calibri"/>
      <family val="2"/>
      <scheme val="minor"/>
    </font>
    <font>
      <b/>
      <sz val="16"/>
      <color theme="1"/>
      <name val="Calibri"/>
      <family val="2"/>
    </font>
    <font>
      <i/>
      <u/>
      <sz val="12"/>
      <color rgb="FF0076AF"/>
      <name val="Calibri"/>
      <family val="2"/>
      <scheme val="minor"/>
    </font>
    <font>
      <i/>
      <sz val="12"/>
      <color theme="10"/>
      <name val="Calibri"/>
      <family val="2"/>
    </font>
    <font>
      <i/>
      <sz val="12"/>
      <name val="Calibri"/>
      <family val="2"/>
    </font>
    <font>
      <b/>
      <sz val="14"/>
      <color rgb="FF000000"/>
      <name val="Calibri"/>
      <family val="2"/>
      <scheme val="minor"/>
    </font>
    <font>
      <i/>
      <u/>
      <sz val="10.5"/>
      <color rgb="FF0076AF"/>
      <name val="Calibri"/>
      <family val="2"/>
    </font>
    <font>
      <i/>
      <u/>
      <sz val="12"/>
      <color theme="10"/>
      <name val="Calibri"/>
      <family val="2"/>
    </font>
    <font>
      <b/>
      <sz val="12"/>
      <color theme="0"/>
      <name val="Calibri"/>
      <family val="2"/>
      <scheme val="minor"/>
    </font>
    <font>
      <b/>
      <i/>
      <sz val="12"/>
      <color theme="1"/>
      <name val="Calibri"/>
      <family val="2"/>
      <scheme val="minor"/>
    </font>
    <font>
      <b/>
      <i/>
      <sz val="12"/>
      <color rgb="FF000000"/>
      <name val="Calibri"/>
      <family val="2"/>
      <scheme val="minor"/>
    </font>
    <font>
      <b/>
      <i/>
      <u/>
      <sz val="12"/>
      <color theme="1"/>
      <name val="Calibri"/>
      <family val="2"/>
      <scheme val="minor"/>
    </font>
    <font>
      <b/>
      <u/>
      <sz val="12"/>
      <color theme="1"/>
      <name val="Calibri"/>
      <family val="2"/>
      <scheme val="minor"/>
    </font>
    <font>
      <sz val="9"/>
      <color indexed="81"/>
      <name val="Tahoma"/>
      <family val="2"/>
    </font>
    <font>
      <b/>
      <sz val="9"/>
      <color indexed="81"/>
      <name val="Tahoma"/>
      <family val="2"/>
    </font>
    <font>
      <i/>
      <sz val="12"/>
      <color rgb="FF0076AF"/>
      <name val="Calibri"/>
      <family val="2"/>
      <scheme val="minor"/>
    </font>
    <font>
      <sz val="12"/>
      <name val="Calibri"/>
      <family val="2"/>
    </font>
    <font>
      <b/>
      <i/>
      <sz val="12"/>
      <color theme="1"/>
      <name val="Calibri"/>
      <family val="2"/>
    </font>
    <font>
      <i/>
      <u/>
      <sz val="12"/>
      <color theme="1"/>
      <name val="Calibri"/>
      <family val="2"/>
    </font>
    <font>
      <b/>
      <sz val="12"/>
      <name val="Calibri"/>
      <family val="2"/>
      <scheme val="minor"/>
    </font>
    <font>
      <b/>
      <u/>
      <sz val="12"/>
      <name val="Calibri"/>
      <family val="2"/>
      <scheme val="minor"/>
    </font>
    <font>
      <b/>
      <i/>
      <u/>
      <sz val="16"/>
      <color theme="1"/>
      <name val="Calibri"/>
      <family val="2"/>
    </font>
    <font>
      <b/>
      <i/>
      <u/>
      <sz val="16"/>
      <color theme="1"/>
      <name val="Calibri"/>
      <family val="2"/>
      <scheme val="minor"/>
    </font>
    <font>
      <b/>
      <i/>
      <u/>
      <sz val="12"/>
      <color rgb="FF000000"/>
      <name val="Calibri"/>
      <family val="2"/>
      <scheme val="minor"/>
    </font>
    <font>
      <sz val="14"/>
      <color theme="1"/>
      <name val="Calibri"/>
      <family val="2"/>
      <scheme val="minor"/>
    </font>
    <font>
      <b/>
      <sz val="14"/>
      <color theme="1"/>
      <name val="Calibri"/>
      <family val="2"/>
      <scheme val="minor"/>
    </font>
    <font>
      <i/>
      <sz val="12"/>
      <name val="Calibri"/>
      <family val="2"/>
      <scheme val="minor"/>
    </font>
    <font>
      <b/>
      <i/>
      <sz val="12"/>
      <name val="Calibri"/>
      <family val="2"/>
      <scheme val="minor"/>
    </font>
    <font>
      <b/>
      <sz val="10.5"/>
      <name val="Calibri"/>
      <family val="2"/>
    </font>
    <font>
      <i/>
      <u/>
      <sz val="12"/>
      <color theme="10"/>
      <name val="Calibri"/>
      <family val="2"/>
      <scheme val="minor"/>
    </font>
    <font>
      <i/>
      <u/>
      <sz val="12"/>
      <name val="Calibri"/>
      <family val="2"/>
      <scheme val="minor"/>
    </font>
    <font>
      <b/>
      <i/>
      <u/>
      <sz val="12"/>
      <name val="Calibri"/>
      <family val="2"/>
      <scheme val="minor"/>
    </font>
    <font>
      <b/>
      <i/>
      <sz val="12"/>
      <name val="Calibri"/>
      <family val="2"/>
    </font>
    <font>
      <b/>
      <u/>
      <sz val="12"/>
      <color rgb="FF0076AF"/>
      <name val="Calibri"/>
      <family val="2"/>
    </font>
    <font>
      <u/>
      <sz val="12"/>
      <color rgb="FF0070C0"/>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bgColor theme="4"/>
      </patternFill>
    </fill>
    <fill>
      <patternFill patternType="solid">
        <fgColor rgb="FFF2F2F2"/>
        <bgColor indexed="64"/>
      </patternFill>
    </fill>
    <fill>
      <patternFill patternType="solid">
        <fgColor rgb="FFD9D9D9"/>
        <bgColor indexed="6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indexed="64"/>
      </patternFill>
    </fill>
    <fill>
      <patternFill patternType="solid">
        <fgColor theme="0"/>
        <bgColor indexed="64"/>
      </patternFill>
    </fill>
  </fills>
  <borders count="42">
    <border>
      <left/>
      <right/>
      <top/>
      <bottom/>
      <diagonal/>
    </border>
    <border>
      <left/>
      <right/>
      <top style="thin">
        <color indexed="64"/>
      </top>
      <bottom/>
      <diagonal/>
    </border>
    <border>
      <left/>
      <right/>
      <top/>
      <bottom style="medium">
        <color indexed="64"/>
      </bottom>
      <diagonal/>
    </border>
    <border>
      <left/>
      <right/>
      <top/>
      <bottom style="medium">
        <color rgb="FF0076AF"/>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style="medium">
        <color rgb="FF0076AF"/>
      </top>
      <bottom/>
      <diagonal/>
    </border>
    <border>
      <left/>
      <right/>
      <top/>
      <bottom style="thin">
        <color indexed="64"/>
      </bottom>
      <diagonal/>
    </border>
    <border>
      <left/>
      <right/>
      <top/>
      <bottom style="medium">
        <color theme="0"/>
      </bottom>
      <diagonal/>
    </border>
    <border>
      <left/>
      <right/>
      <top style="medium">
        <color theme="0"/>
      </top>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4" fillId="0" borderId="0" applyNumberFormat="0" applyFill="0" applyBorder="0" applyAlignment="0" applyProtection="0"/>
    <xf numFmtId="0" fontId="5" fillId="0" borderId="0"/>
    <xf numFmtId="0" fontId="7" fillId="0" borderId="0" applyNumberFormat="0" applyFill="0" applyBorder="0" applyAlignment="0" applyProtection="0"/>
    <xf numFmtId="0" fontId="28" fillId="0" borderId="0" applyNumberFormat="0" applyFill="0" applyBorder="0" applyAlignment="0" applyProtection="0"/>
    <xf numFmtId="9" fontId="1" fillId="0" borderId="0" applyFont="0" applyFill="0" applyBorder="0" applyAlignment="0" applyProtection="0"/>
  </cellStyleXfs>
  <cellXfs count="349">
    <xf numFmtId="0" fontId="0" fillId="0" borderId="0" xfId="0"/>
    <xf numFmtId="0" fontId="5" fillId="0" borderId="0" xfId="3" applyFont="1" applyFill="1" applyAlignment="1">
      <alignment horizontal="left" vertical="center"/>
    </xf>
    <xf numFmtId="0" fontId="5" fillId="0" borderId="0" xfId="3" applyFont="1" applyFill="1" applyBorder="1" applyAlignment="1">
      <alignment horizontal="left" vertical="center"/>
    </xf>
    <xf numFmtId="0" fontId="10" fillId="0" borderId="0" xfId="3" applyFont="1" applyFill="1" applyBorder="1" applyAlignment="1">
      <alignment vertical="center"/>
    </xf>
    <xf numFmtId="0" fontId="5" fillId="3" borderId="0" xfId="3" applyFont="1" applyFill="1" applyBorder="1" applyAlignment="1">
      <alignment horizontal="left" vertical="center"/>
    </xf>
    <xf numFmtId="0" fontId="5" fillId="0" borderId="0" xfId="3" applyFont="1" applyFill="1" applyBorder="1" applyAlignment="1">
      <alignment horizontal="right" vertical="center"/>
    </xf>
    <xf numFmtId="0" fontId="15" fillId="0" borderId="0" xfId="0" applyFont="1" applyAlignment="1">
      <alignment vertical="center"/>
    </xf>
    <xf numFmtId="0" fontId="16" fillId="0" borderId="0" xfId="0" applyFont="1" applyAlignment="1">
      <alignment vertical="center"/>
    </xf>
    <xf numFmtId="0" fontId="5" fillId="0" borderId="2" xfId="3" applyFont="1" applyFill="1" applyBorder="1" applyAlignment="1">
      <alignment horizontal="left" vertical="center"/>
    </xf>
    <xf numFmtId="0" fontId="10" fillId="0" borderId="3" xfId="3" applyFont="1" applyFill="1" applyBorder="1" applyAlignment="1">
      <alignment vertical="center"/>
    </xf>
    <xf numFmtId="0" fontId="5" fillId="0" borderId="3" xfId="3" applyFont="1" applyFill="1" applyBorder="1" applyAlignment="1">
      <alignment horizontal="left" vertical="center"/>
    </xf>
    <xf numFmtId="0" fontId="5" fillId="3" borderId="0" xfId="3" applyFont="1" applyFill="1" applyBorder="1" applyAlignment="1">
      <alignment vertical="center"/>
    </xf>
    <xf numFmtId="0" fontId="9" fillId="3" borderId="0" xfId="3" applyFont="1" applyFill="1" applyBorder="1" applyAlignment="1">
      <alignment vertical="center"/>
    </xf>
    <xf numFmtId="0" fontId="9" fillId="3" borderId="0" xfId="3" applyFont="1" applyFill="1" applyBorder="1" applyAlignment="1">
      <alignment horizontal="left" vertical="center"/>
    </xf>
    <xf numFmtId="0" fontId="10" fillId="3" borderId="0" xfId="3" applyFont="1" applyFill="1" applyBorder="1" applyAlignment="1">
      <alignment horizontal="left" vertical="center"/>
    </xf>
    <xf numFmtId="0" fontId="9" fillId="3" borderId="0" xfId="3" applyFont="1" applyFill="1" applyBorder="1" applyAlignment="1">
      <alignment vertical="center" wrapText="1"/>
    </xf>
    <xf numFmtId="0" fontId="8" fillId="3" borderId="0" xfId="3" applyFont="1" applyFill="1" applyBorder="1" applyAlignment="1">
      <alignment vertical="center"/>
    </xf>
    <xf numFmtId="0" fontId="12" fillId="3" borderId="0" xfId="3" applyFont="1" applyFill="1" applyBorder="1" applyAlignment="1">
      <alignment vertical="center"/>
    </xf>
    <xf numFmtId="0" fontId="7" fillId="3" borderId="0" xfId="4" applyFont="1" applyFill="1" applyBorder="1" applyAlignment="1"/>
    <xf numFmtId="0" fontId="14" fillId="0" borderId="0" xfId="3" applyFont="1" applyFill="1" applyBorder="1" applyAlignment="1">
      <alignment horizontal="left" vertical="center"/>
    </xf>
    <xf numFmtId="0" fontId="14" fillId="0" borderId="0" xfId="3" applyFont="1" applyFill="1" applyAlignment="1">
      <alignment horizontal="left" vertical="center"/>
    </xf>
    <xf numFmtId="0" fontId="12" fillId="0" borderId="5" xfId="3" applyFont="1" applyFill="1" applyBorder="1" applyAlignment="1">
      <alignment vertical="center"/>
    </xf>
    <xf numFmtId="0" fontId="3" fillId="0" borderId="0" xfId="0" applyFont="1" applyAlignment="1"/>
    <xf numFmtId="0" fontId="0" fillId="0" borderId="0" xfId="0" applyAlignment="1"/>
    <xf numFmtId="0" fontId="2" fillId="4" borderId="15" xfId="0" applyFont="1" applyFill="1" applyBorder="1" applyAlignment="1"/>
    <xf numFmtId="0" fontId="2" fillId="4" borderId="16" xfId="0" applyFont="1" applyFill="1" applyBorder="1" applyAlignment="1"/>
    <xf numFmtId="0" fontId="0" fillId="0" borderId="8" xfId="0" applyFont="1" applyFill="1" applyBorder="1" applyAlignment="1"/>
    <xf numFmtId="0" fontId="0" fillId="0" borderId="9" xfId="0" applyFont="1" applyFill="1" applyBorder="1" applyAlignment="1"/>
    <xf numFmtId="0" fontId="0" fillId="0" borderId="8" xfId="0" applyFill="1" applyBorder="1" applyAlignment="1"/>
    <xf numFmtId="0" fontId="0" fillId="0" borderId="9" xfId="0" applyFill="1" applyBorder="1" applyAlignment="1"/>
    <xf numFmtId="0" fontId="21" fillId="0" borderId="0" xfId="3" applyFont="1" applyFill="1" applyBorder="1" applyAlignment="1">
      <alignment horizontal="left" vertical="center"/>
    </xf>
    <xf numFmtId="0" fontId="21" fillId="0" borderId="2" xfId="3" applyFont="1" applyFill="1" applyBorder="1" applyAlignment="1">
      <alignment horizontal="left" vertical="center"/>
    </xf>
    <xf numFmtId="0" fontId="21" fillId="0" borderId="0" xfId="3" applyFont="1" applyFill="1" applyAlignment="1">
      <alignment horizontal="left" vertical="center"/>
    </xf>
    <xf numFmtId="0" fontId="5" fillId="0" borderId="0" xfId="3" quotePrefix="1" applyFont="1" applyFill="1" applyBorder="1" applyAlignment="1">
      <alignment horizontal="left" vertical="center"/>
    </xf>
    <xf numFmtId="0" fontId="22" fillId="0" borderId="0" xfId="3" applyFont="1" applyFill="1" applyAlignment="1">
      <alignment horizontal="left" vertical="center"/>
    </xf>
    <xf numFmtId="0" fontId="23" fillId="0" borderId="0" xfId="3" applyFont="1" applyFill="1" applyBorder="1" applyAlignment="1">
      <alignment horizontal="left" vertical="center"/>
    </xf>
    <xf numFmtId="0" fontId="24" fillId="0" borderId="0" xfId="3" applyFont="1" applyFill="1" applyBorder="1" applyAlignment="1">
      <alignment horizontal="left" vertical="center"/>
    </xf>
    <xf numFmtId="0" fontId="22" fillId="0" borderId="0" xfId="3" applyFont="1" applyFill="1" applyBorder="1" applyAlignment="1">
      <alignment horizontal="left" vertical="center"/>
    </xf>
    <xf numFmtId="49" fontId="26" fillId="0" borderId="0" xfId="0" applyNumberFormat="1" applyFont="1" applyAlignment="1">
      <alignment horizontal="left"/>
    </xf>
    <xf numFmtId="49" fontId="0" fillId="0" borderId="0" xfId="0" applyNumberFormat="1"/>
    <xf numFmtId="0" fontId="0" fillId="0" borderId="0" xfId="0" applyNumberFormat="1" applyAlignment="1"/>
    <xf numFmtId="0" fontId="0" fillId="0" borderId="0" xfId="0"/>
    <xf numFmtId="0" fontId="24" fillId="0" borderId="0" xfId="3" applyFont="1" applyFill="1" applyBorder="1" applyAlignment="1">
      <alignment vertical="center"/>
    </xf>
    <xf numFmtId="0" fontId="28" fillId="0" borderId="0" xfId="5"/>
    <xf numFmtId="0" fontId="33" fillId="3" borderId="0" xfId="3" applyFont="1" applyFill="1" applyBorder="1" applyAlignment="1">
      <alignment horizontal="left" vertical="center"/>
    </xf>
    <xf numFmtId="0" fontId="33" fillId="3" borderId="0" xfId="3" applyFont="1" applyFill="1" applyBorder="1" applyAlignment="1">
      <alignment horizontal="left" vertical="center" indent="1"/>
    </xf>
    <xf numFmtId="0" fontId="28" fillId="0" borderId="0" xfId="5" applyNumberFormat="1"/>
    <xf numFmtId="0" fontId="36" fillId="3" borderId="0" xfId="0" applyFont="1" applyFill="1" applyBorder="1" applyAlignment="1">
      <alignment vertical="center"/>
    </xf>
    <xf numFmtId="0" fontId="3" fillId="3" borderId="0" xfId="0" applyFont="1" applyFill="1" applyBorder="1"/>
    <xf numFmtId="164" fontId="0" fillId="0" borderId="0" xfId="1" applyFont="1"/>
    <xf numFmtId="164" fontId="33" fillId="3" borderId="0" xfId="1" applyFont="1" applyFill="1" applyBorder="1" applyAlignment="1">
      <alignment horizontal="left" vertical="center"/>
    </xf>
    <xf numFmtId="0" fontId="33" fillId="3" borderId="21" xfId="3" applyFont="1" applyFill="1" applyBorder="1" applyAlignment="1">
      <alignment horizontal="left" vertical="center"/>
    </xf>
    <xf numFmtId="164" fontId="33" fillId="3" borderId="21" xfId="1" applyFont="1" applyFill="1" applyBorder="1" applyAlignment="1">
      <alignment horizontal="left" vertical="center"/>
    </xf>
    <xf numFmtId="0" fontId="39" fillId="3" borderId="1" xfId="3" applyFont="1" applyFill="1" applyBorder="1" applyAlignment="1">
      <alignment horizontal="left" vertical="center"/>
    </xf>
    <xf numFmtId="164" fontId="39" fillId="3" borderId="1" xfId="1" applyFont="1" applyFill="1" applyBorder="1" applyAlignment="1">
      <alignment horizontal="left" vertical="center"/>
    </xf>
    <xf numFmtId="0" fontId="33" fillId="3" borderId="1" xfId="3" applyFont="1" applyFill="1" applyBorder="1" applyAlignment="1">
      <alignment horizontal="left" vertical="center"/>
    </xf>
    <xf numFmtId="164" fontId="33" fillId="3" borderId="1" xfId="1" applyFont="1" applyFill="1" applyBorder="1" applyAlignment="1">
      <alignment horizontal="left" vertical="center"/>
    </xf>
    <xf numFmtId="0" fontId="40" fillId="3" borderId="0" xfId="0" applyFont="1" applyFill="1" applyBorder="1" applyAlignment="1">
      <alignment vertical="center"/>
    </xf>
    <xf numFmtId="0" fontId="9" fillId="3" borderId="6" xfId="3" applyFont="1" applyFill="1" applyBorder="1" applyAlignment="1">
      <alignment vertical="center"/>
    </xf>
    <xf numFmtId="0" fontId="14" fillId="0" borderId="2" xfId="3" applyFont="1" applyFill="1" applyBorder="1" applyAlignment="1">
      <alignment horizontal="left" vertical="center"/>
    </xf>
    <xf numFmtId="166" fontId="9" fillId="3" borderId="6" xfId="3" applyNumberFormat="1" applyFont="1" applyFill="1" applyBorder="1" applyAlignment="1">
      <alignment vertical="center"/>
    </xf>
    <xf numFmtId="0" fontId="14" fillId="0" borderId="1" xfId="3" applyFont="1" applyFill="1" applyBorder="1" applyAlignment="1">
      <alignment horizontal="left" vertical="center"/>
    </xf>
    <xf numFmtId="0" fontId="14" fillId="0" borderId="23" xfId="3" applyFont="1" applyFill="1" applyBorder="1" applyAlignment="1">
      <alignment horizontal="left" vertical="center"/>
    </xf>
    <xf numFmtId="0" fontId="6" fillId="0" borderId="0" xfId="3" applyFont="1" applyFill="1" applyBorder="1" applyAlignment="1">
      <alignment horizontal="left" vertical="center"/>
    </xf>
    <xf numFmtId="0" fontId="44" fillId="3" borderId="0" xfId="3" applyFont="1" applyFill="1" applyBorder="1" applyAlignment="1">
      <alignment vertical="center"/>
    </xf>
    <xf numFmtId="0" fontId="5" fillId="0" borderId="0" xfId="3" applyFont="1" applyFill="1" applyAlignment="1">
      <alignment horizontal="left" vertical="center"/>
    </xf>
    <xf numFmtId="0" fontId="5" fillId="0" borderId="0" xfId="3" applyFont="1" applyFill="1" applyAlignment="1">
      <alignment horizontal="left" vertical="center"/>
    </xf>
    <xf numFmtId="0" fontId="23" fillId="0" borderId="0" xfId="3" applyFont="1" applyFill="1" applyBorder="1" applyAlignment="1">
      <alignment vertical="center" wrapText="1"/>
    </xf>
    <xf numFmtId="0" fontId="34" fillId="5" borderId="2" xfId="0" applyFont="1" applyFill="1" applyBorder="1" applyAlignment="1">
      <alignment vertical="center"/>
    </xf>
    <xf numFmtId="0" fontId="29" fillId="0" borderId="0" xfId="0" applyFont="1"/>
    <xf numFmtId="0" fontId="5" fillId="0" borderId="0" xfId="3" applyFont="1" applyFill="1" applyAlignment="1">
      <alignment horizontal="left" vertical="center"/>
    </xf>
    <xf numFmtId="0" fontId="16" fillId="0" borderId="0" xfId="0" applyFont="1" applyAlignment="1">
      <alignment vertical="center"/>
    </xf>
    <xf numFmtId="0" fontId="5" fillId="0" borderId="0" xfId="3" applyFont="1" applyFill="1" applyAlignment="1">
      <alignment horizontal="left" vertical="center"/>
    </xf>
    <xf numFmtId="0" fontId="14" fillId="0" borderId="0" xfId="3" applyFont="1" applyFill="1" applyBorder="1" applyAlignment="1">
      <alignment horizontal="left" vertical="center"/>
    </xf>
    <xf numFmtId="0" fontId="35" fillId="0" borderId="0" xfId="0" applyFont="1"/>
    <xf numFmtId="0" fontId="14" fillId="0" borderId="0" xfId="3" applyFont="1" applyFill="1" applyBorder="1" applyAlignment="1">
      <alignment horizontal="left" vertical="center"/>
    </xf>
    <xf numFmtId="0" fontId="5" fillId="0" borderId="0" xfId="3" applyFont="1" applyFill="1" applyAlignment="1">
      <alignment horizontal="left" vertical="center"/>
    </xf>
    <xf numFmtId="0" fontId="32" fillId="0" borderId="0" xfId="3" applyFont="1" applyFill="1" applyAlignment="1">
      <alignment horizontal="left" vertical="center"/>
    </xf>
    <xf numFmtId="0" fontId="35" fillId="0" borderId="0" xfId="3" applyFont="1" applyFill="1" applyAlignment="1">
      <alignment horizontal="left" vertical="center"/>
    </xf>
    <xf numFmtId="0" fontId="14" fillId="0" borderId="0" xfId="3" applyFont="1" applyFill="1" applyBorder="1" applyAlignment="1">
      <alignment vertical="center"/>
    </xf>
    <xf numFmtId="0" fontId="47" fillId="0" borderId="0" xfId="3" applyNumberFormat="1" applyFont="1" applyFill="1" applyBorder="1" applyAlignment="1">
      <alignment vertical="center"/>
    </xf>
    <xf numFmtId="0" fontId="14" fillId="0" borderId="0" xfId="3" applyNumberFormat="1" applyFont="1" applyFill="1" applyBorder="1" applyAlignment="1">
      <alignment vertical="center"/>
    </xf>
    <xf numFmtId="0" fontId="48" fillId="0" borderId="2" xfId="3" applyFont="1" applyFill="1" applyBorder="1" applyAlignment="1">
      <alignment horizontal="left" vertical="center"/>
    </xf>
    <xf numFmtId="0" fontId="11" fillId="3" borderId="0" xfId="2" applyFont="1" applyFill="1" applyBorder="1" applyAlignment="1"/>
    <xf numFmtId="0" fontId="5" fillId="8" borderId="0" xfId="3" applyFont="1" applyFill="1" applyAlignment="1">
      <alignment horizontal="left" vertical="center"/>
    </xf>
    <xf numFmtId="0" fontId="14" fillId="8" borderId="0" xfId="3" applyFont="1" applyFill="1" applyAlignment="1">
      <alignment horizontal="left" vertical="center"/>
    </xf>
    <xf numFmtId="0" fontId="5" fillId="9" borderId="0" xfId="3" applyFont="1" applyFill="1" applyAlignment="1">
      <alignment horizontal="left" vertical="center"/>
    </xf>
    <xf numFmtId="0" fontId="14" fillId="0" borderId="7" xfId="3" applyFont="1" applyFill="1" applyBorder="1" applyAlignment="1">
      <alignment horizontal="left" vertical="center"/>
    </xf>
    <xf numFmtId="10" fontId="9" fillId="0" borderId="6" xfId="3" applyNumberFormat="1" applyFont="1" applyFill="1" applyBorder="1" applyAlignment="1">
      <alignment horizontal="left" vertical="center"/>
    </xf>
    <xf numFmtId="0" fontId="48" fillId="0" borderId="17" xfId="3" applyFont="1" applyFill="1" applyBorder="1" applyAlignment="1">
      <alignment horizontal="left" vertical="center"/>
    </xf>
    <xf numFmtId="0" fontId="49" fillId="0" borderId="17" xfId="3" applyFont="1" applyFill="1" applyBorder="1" applyAlignment="1">
      <alignment vertical="center"/>
    </xf>
    <xf numFmtId="0" fontId="14" fillId="0" borderId="0" xfId="3" applyFont="1" applyFill="1" applyBorder="1" applyAlignment="1">
      <alignment horizontal="left" vertical="center"/>
    </xf>
    <xf numFmtId="0" fontId="5" fillId="0" borderId="0" xfId="3" applyFont="1" applyFill="1" applyAlignment="1">
      <alignment horizontal="left" vertical="center"/>
    </xf>
    <xf numFmtId="0" fontId="14" fillId="5" borderId="0" xfId="3" applyFont="1" applyFill="1" applyBorder="1" applyAlignment="1">
      <alignment vertical="center" wrapText="1"/>
    </xf>
    <xf numFmtId="0" fontId="10" fillId="3" borderId="0" xfId="3" applyFont="1" applyFill="1" applyBorder="1" applyAlignment="1">
      <alignment vertical="center"/>
    </xf>
    <xf numFmtId="0" fontId="51" fillId="0" borderId="0" xfId="3" applyFont="1" applyFill="1" applyBorder="1" applyAlignment="1">
      <alignment horizontal="left" vertical="center"/>
    </xf>
    <xf numFmtId="0" fontId="14" fillId="0" borderId="0" xfId="3" applyFont="1" applyFill="1" applyBorder="1" applyAlignment="1">
      <alignment horizontal="left" vertical="center"/>
    </xf>
    <xf numFmtId="0" fontId="13" fillId="3" borderId="0" xfId="3" applyFont="1" applyFill="1" applyBorder="1" applyAlignment="1">
      <alignment vertical="center"/>
    </xf>
    <xf numFmtId="0" fontId="5" fillId="0" borderId="0" xfId="3" applyFont="1" applyFill="1" applyAlignment="1">
      <alignment horizontal="left" vertical="center"/>
    </xf>
    <xf numFmtId="0" fontId="46" fillId="3" borderId="0" xfId="2" applyFont="1" applyFill="1"/>
    <xf numFmtId="0" fontId="10" fillId="0" borderId="0" xfId="3" applyFont="1" applyFill="1" applyBorder="1" applyAlignment="1">
      <alignment horizontal="left" vertical="center"/>
    </xf>
    <xf numFmtId="0" fontId="5" fillId="0" borderId="0" xfId="3" applyFont="1" applyFill="1" applyBorder="1" applyAlignment="1">
      <alignment vertical="center"/>
    </xf>
    <xf numFmtId="0" fontId="9" fillId="0" borderId="0" xfId="3" applyFont="1" applyFill="1" applyBorder="1" applyAlignment="1">
      <alignment vertical="center"/>
    </xf>
    <xf numFmtId="0" fontId="23" fillId="3" borderId="28" xfId="3" applyFont="1" applyFill="1" applyBorder="1" applyAlignment="1">
      <alignment vertical="center" wrapText="1"/>
    </xf>
    <xf numFmtId="0" fontId="23" fillId="3" borderId="29" xfId="3" applyFont="1" applyFill="1" applyBorder="1" applyAlignment="1">
      <alignment vertical="center" wrapText="1"/>
    </xf>
    <xf numFmtId="0" fontId="14" fillId="0" borderId="0" xfId="3" applyFont="1" applyFill="1" applyBorder="1" applyAlignment="1">
      <alignment vertical="center" wrapText="1"/>
    </xf>
    <xf numFmtId="0" fontId="9" fillId="0" borderId="0" xfId="3" applyFont="1" applyFill="1" applyBorder="1" applyAlignment="1">
      <alignment horizontal="left" vertical="center"/>
    </xf>
    <xf numFmtId="0" fontId="23" fillId="0" borderId="28" xfId="3" applyFont="1" applyFill="1" applyBorder="1" applyAlignment="1">
      <alignment vertical="center" wrapText="1"/>
    </xf>
    <xf numFmtId="0" fontId="15" fillId="0" borderId="0" xfId="0" applyFont="1" applyFill="1" applyAlignment="1">
      <alignment vertical="center"/>
    </xf>
    <xf numFmtId="0" fontId="0" fillId="0" borderId="0" xfId="0" applyFill="1"/>
    <xf numFmtId="0" fontId="51" fillId="0" borderId="0" xfId="3" applyFont="1" applyFill="1" applyBorder="1" applyAlignment="1">
      <alignment horizontal="left" vertical="center"/>
    </xf>
    <xf numFmtId="0" fontId="14" fillId="7" borderId="32" xfId="3" applyNumberFormat="1" applyFont="1" applyFill="1" applyBorder="1" applyAlignment="1">
      <alignment vertical="center"/>
    </xf>
    <xf numFmtId="0" fontId="14" fillId="0" borderId="23" xfId="3" applyFont="1" applyFill="1" applyBorder="1" applyAlignment="1">
      <alignment vertical="center"/>
    </xf>
    <xf numFmtId="0" fontId="14" fillId="7" borderId="33" xfId="3" applyNumberFormat="1" applyFont="1" applyFill="1" applyBorder="1" applyAlignment="1">
      <alignment vertical="center"/>
    </xf>
    <xf numFmtId="0" fontId="23" fillId="0" borderId="27" xfId="3" applyFont="1" applyFill="1" applyBorder="1" applyAlignment="1">
      <alignment vertical="center" wrapText="1"/>
    </xf>
    <xf numFmtId="0" fontId="25" fillId="0" borderId="27" xfId="3" applyFont="1" applyFill="1" applyBorder="1" applyAlignment="1">
      <alignment vertical="center"/>
    </xf>
    <xf numFmtId="0" fontId="22" fillId="0" borderId="27" xfId="3" applyFont="1" applyFill="1" applyBorder="1" applyAlignment="1">
      <alignment vertical="center"/>
    </xf>
    <xf numFmtId="0" fontId="24" fillId="0" borderId="27" xfId="3" applyFont="1" applyFill="1" applyBorder="1" applyAlignment="1">
      <alignment vertical="center"/>
    </xf>
    <xf numFmtId="0" fontId="23" fillId="0" borderId="29" xfId="3" applyFont="1" applyFill="1" applyBorder="1" applyAlignment="1">
      <alignment vertical="center" wrapText="1"/>
    </xf>
    <xf numFmtId="0" fontId="24" fillId="3" borderId="29" xfId="3" applyFont="1" applyFill="1" applyBorder="1" applyAlignment="1">
      <alignment vertical="center"/>
    </xf>
    <xf numFmtId="167" fontId="23" fillId="0" borderId="29" xfId="6" applyNumberFormat="1" applyFont="1" applyFill="1" applyBorder="1" applyAlignment="1">
      <alignment vertical="center" wrapText="1"/>
    </xf>
    <xf numFmtId="0" fontId="12" fillId="0" borderId="0" xfId="3" applyFont="1" applyFill="1" applyBorder="1" applyAlignment="1">
      <alignment vertical="center"/>
    </xf>
    <xf numFmtId="165" fontId="9" fillId="3" borderId="0" xfId="1" applyNumberFormat="1" applyFont="1" applyFill="1" applyBorder="1" applyAlignment="1">
      <alignment vertical="center"/>
    </xf>
    <xf numFmtId="0" fontId="48" fillId="0" borderId="0" xfId="3" applyFont="1" applyFill="1" applyBorder="1" applyAlignment="1">
      <alignment horizontal="left" vertical="center"/>
    </xf>
    <xf numFmtId="0" fontId="49" fillId="0" borderId="0" xfId="3" applyFont="1" applyFill="1" applyBorder="1" applyAlignment="1">
      <alignment vertical="center"/>
    </xf>
    <xf numFmtId="0" fontId="9" fillId="0" borderId="0" xfId="3" applyFont="1" applyFill="1" applyBorder="1" applyAlignment="1">
      <alignment horizontal="left" vertical="center" indent="2"/>
    </xf>
    <xf numFmtId="10" fontId="9" fillId="0" borderId="0" xfId="3" applyNumberFormat="1" applyFont="1" applyFill="1" applyBorder="1" applyAlignment="1">
      <alignment horizontal="left" vertical="center"/>
    </xf>
    <xf numFmtId="0" fontId="13" fillId="0" borderId="0" xfId="3" applyFont="1" applyFill="1" applyBorder="1" applyAlignment="1">
      <alignment vertical="center"/>
    </xf>
    <xf numFmtId="0" fontId="10" fillId="0" borderId="0" xfId="3" applyFont="1" applyFill="1" applyBorder="1" applyAlignment="1">
      <alignment horizontal="left" vertical="center" indent="2"/>
    </xf>
    <xf numFmtId="166" fontId="9" fillId="0" borderId="0" xfId="3" applyNumberFormat="1" applyFont="1" applyFill="1" applyBorder="1" applyAlignment="1">
      <alignment vertical="center"/>
    </xf>
    <xf numFmtId="0" fontId="9" fillId="0" borderId="0" xfId="3" applyFont="1" applyFill="1" applyBorder="1" applyAlignment="1">
      <alignment horizontal="left" vertical="center" wrapText="1" indent="2"/>
    </xf>
    <xf numFmtId="0" fontId="41" fillId="0" borderId="0" xfId="3" applyFont="1" applyFill="1" applyBorder="1" applyAlignment="1">
      <alignment vertical="center"/>
    </xf>
    <xf numFmtId="0" fontId="9" fillId="0" borderId="0" xfId="3" applyFont="1" applyFill="1" applyBorder="1" applyAlignment="1">
      <alignment horizontal="left" vertical="center" indent="4"/>
    </xf>
    <xf numFmtId="0" fontId="9" fillId="0" borderId="0" xfId="3" applyFont="1" applyFill="1" applyBorder="1" applyAlignment="1">
      <alignment horizontal="left" vertical="center" indent="6"/>
    </xf>
    <xf numFmtId="0" fontId="42" fillId="0" borderId="0" xfId="2" applyFont="1" applyFill="1" applyBorder="1" applyAlignment="1">
      <alignment horizontal="left" vertical="center" indent="2"/>
    </xf>
    <xf numFmtId="165" fontId="9" fillId="0" borderId="0" xfId="1" applyNumberFormat="1" applyFont="1" applyFill="1" applyBorder="1" applyAlignment="1">
      <alignment vertical="center"/>
    </xf>
    <xf numFmtId="0" fontId="4" fillId="0" borderId="0" xfId="2" applyFont="1" applyFill="1" applyBorder="1" applyAlignment="1">
      <alignment horizontal="left" vertical="center" wrapText="1"/>
    </xf>
    <xf numFmtId="0" fontId="48" fillId="5" borderId="30" xfId="3" applyFont="1" applyFill="1" applyBorder="1" applyAlignment="1">
      <alignment vertical="center" wrapText="1"/>
    </xf>
    <xf numFmtId="0" fontId="14" fillId="5" borderId="1" xfId="3" applyFont="1" applyFill="1" applyBorder="1" applyAlignment="1">
      <alignment vertical="center" wrapText="1"/>
    </xf>
    <xf numFmtId="0" fontId="14" fillId="5" borderId="31" xfId="3" applyFont="1" applyFill="1" applyBorder="1" applyAlignment="1">
      <alignment vertical="center" wrapText="1"/>
    </xf>
    <xf numFmtId="0" fontId="14" fillId="5" borderId="34" xfId="3" applyFont="1" applyFill="1" applyBorder="1" applyAlignment="1">
      <alignment vertical="center" wrapText="1"/>
    </xf>
    <xf numFmtId="0" fontId="14" fillId="5" borderId="35" xfId="3" applyFont="1" applyFill="1" applyBorder="1" applyAlignment="1">
      <alignment vertical="center" wrapText="1"/>
    </xf>
    <xf numFmtId="0" fontId="21" fillId="5" borderId="34" xfId="3" applyFont="1" applyFill="1" applyBorder="1" applyAlignment="1">
      <alignment vertical="center" wrapText="1"/>
    </xf>
    <xf numFmtId="0" fontId="21" fillId="5" borderId="32" xfId="3" applyFont="1" applyFill="1" applyBorder="1" applyAlignment="1">
      <alignment vertical="center" wrapText="1"/>
    </xf>
    <xf numFmtId="0" fontId="14" fillId="5" borderId="23" xfId="3" applyFont="1" applyFill="1" applyBorder="1" applyAlignment="1">
      <alignment vertical="center" wrapText="1"/>
    </xf>
    <xf numFmtId="0" fontId="14" fillId="5" borderId="33" xfId="3" applyFont="1" applyFill="1" applyBorder="1" applyAlignment="1">
      <alignment vertical="center" wrapText="1"/>
    </xf>
    <xf numFmtId="0" fontId="48" fillId="5" borderId="27" xfId="3" applyFont="1" applyFill="1" applyBorder="1" applyAlignment="1">
      <alignment vertical="center" wrapText="1"/>
    </xf>
    <xf numFmtId="0" fontId="14" fillId="5" borderId="28" xfId="3" applyFont="1" applyFill="1" applyBorder="1" applyAlignment="1">
      <alignment vertical="center" wrapText="1"/>
    </xf>
    <xf numFmtId="0" fontId="9" fillId="3" borderId="1" xfId="3" applyFont="1" applyFill="1" applyBorder="1" applyAlignment="1">
      <alignment vertical="center"/>
    </xf>
    <xf numFmtId="0" fontId="5" fillId="2" borderId="17" xfId="3" applyFont="1" applyFill="1" applyBorder="1" applyAlignment="1">
      <alignment horizontal="left" vertical="center"/>
    </xf>
    <xf numFmtId="0" fontId="54" fillId="3" borderId="23" xfId="3" applyFont="1" applyFill="1" applyBorder="1" applyAlignment="1">
      <alignment vertical="center"/>
    </xf>
    <xf numFmtId="0" fontId="14" fillId="0" borderId="13" xfId="3" applyFont="1" applyFill="1" applyBorder="1" applyAlignment="1">
      <alignment horizontal="left" vertical="center"/>
    </xf>
    <xf numFmtId="0" fontId="5" fillId="6" borderId="0" xfId="3" applyFont="1" applyFill="1" applyAlignment="1">
      <alignment horizontal="left" vertical="center"/>
    </xf>
    <xf numFmtId="0" fontId="50" fillId="6" borderId="0" xfId="3" applyFont="1" applyFill="1" applyAlignment="1">
      <alignment horizontal="left" vertical="center"/>
    </xf>
    <xf numFmtId="0" fontId="14" fillId="6" borderId="0" xfId="3" applyFont="1" applyFill="1" applyBorder="1" applyAlignment="1">
      <alignment vertical="center" wrapText="1"/>
    </xf>
    <xf numFmtId="0" fontId="14" fillId="6" borderId="0" xfId="3" applyFont="1" applyFill="1" applyBorder="1" applyAlignment="1">
      <alignment horizontal="left" vertical="center" wrapText="1" indent="3"/>
    </xf>
    <xf numFmtId="0" fontId="46" fillId="0" borderId="0" xfId="2" applyFont="1" applyFill="1"/>
    <xf numFmtId="0" fontId="50" fillId="0" borderId="0" xfId="3" applyFont="1" applyFill="1" applyAlignment="1">
      <alignment horizontal="left" vertical="center"/>
    </xf>
    <xf numFmtId="0" fontId="11" fillId="3" borderId="0" xfId="2" applyFont="1" applyFill="1"/>
    <xf numFmtId="0" fontId="13" fillId="6" borderId="0" xfId="3" applyFont="1" applyFill="1" applyBorder="1" applyAlignment="1">
      <alignment vertical="center"/>
    </xf>
    <xf numFmtId="0" fontId="5" fillId="6" borderId="0" xfId="3" applyFont="1" applyFill="1" applyBorder="1" applyAlignment="1">
      <alignment vertical="center"/>
    </xf>
    <xf numFmtId="0" fontId="10" fillId="6" borderId="0" xfId="3" applyFont="1" applyFill="1" applyBorder="1" applyAlignment="1">
      <alignment horizontal="left" vertical="center"/>
    </xf>
    <xf numFmtId="0" fontId="0" fillId="6" borderId="0" xfId="0" applyFill="1" applyAlignment="1"/>
    <xf numFmtId="164" fontId="0" fillId="0" borderId="0" xfId="0" applyNumberFormat="1"/>
    <xf numFmtId="0" fontId="34" fillId="0" borderId="36" xfId="0" applyFont="1" applyBorder="1"/>
    <xf numFmtId="0" fontId="34" fillId="0" borderId="17" xfId="0" applyFont="1" applyBorder="1"/>
    <xf numFmtId="0" fontId="34" fillId="0" borderId="37" xfId="0" applyFont="1" applyBorder="1"/>
    <xf numFmtId="164" fontId="34" fillId="0" borderId="17" xfId="1" applyFont="1" applyBorder="1"/>
    <xf numFmtId="0" fontId="58" fillId="3" borderId="0" xfId="3" applyFont="1" applyFill="1" applyBorder="1" applyAlignment="1">
      <alignment vertical="center"/>
    </xf>
    <xf numFmtId="0" fontId="61" fillId="6" borderId="0" xfId="3" applyFont="1" applyFill="1" applyAlignment="1">
      <alignment horizontal="left" vertical="center"/>
    </xf>
    <xf numFmtId="0" fontId="14" fillId="6" borderId="0" xfId="3" applyFont="1" applyFill="1" applyBorder="1" applyAlignment="1">
      <alignment vertical="center" wrapText="1"/>
    </xf>
    <xf numFmtId="0" fontId="14" fillId="0" borderId="0" xfId="3" applyFont="1" applyFill="1" applyBorder="1" applyAlignment="1">
      <alignment horizontal="left" vertical="center"/>
    </xf>
    <xf numFmtId="0" fontId="60" fillId="6" borderId="0" xfId="0" applyFont="1" applyFill="1" applyAlignment="1">
      <alignment vertical="center" wrapText="1"/>
    </xf>
    <xf numFmtId="0" fontId="32" fillId="3" borderId="0" xfId="0" applyFont="1" applyFill="1" applyAlignment="1">
      <alignment horizontal="left" vertical="center" wrapText="1" indent="2"/>
    </xf>
    <xf numFmtId="164" fontId="34" fillId="0" borderId="37" xfId="1" applyFont="1" applyBorder="1"/>
    <xf numFmtId="0" fontId="5" fillId="0" borderId="2" xfId="3" applyFont="1" applyFill="1" applyBorder="1" applyAlignment="1">
      <alignment vertical="center"/>
    </xf>
    <xf numFmtId="0" fontId="9" fillId="0" borderId="6" xfId="3" applyFont="1" applyFill="1" applyBorder="1" applyAlignment="1">
      <alignment vertical="center"/>
    </xf>
    <xf numFmtId="0" fontId="9" fillId="0" borderId="11" xfId="3" applyFont="1" applyFill="1" applyBorder="1" applyAlignment="1">
      <alignment vertical="center"/>
    </xf>
    <xf numFmtId="0" fontId="14" fillId="0" borderId="12" xfId="3" applyFont="1" applyFill="1" applyBorder="1" applyAlignment="1">
      <alignment horizontal="left" vertical="center"/>
    </xf>
    <xf numFmtId="0" fontId="23" fillId="0" borderId="28" xfId="3" applyFont="1" applyFill="1" applyBorder="1" applyAlignment="1">
      <alignment horizontal="left" vertical="center" indent="1"/>
    </xf>
    <xf numFmtId="0" fontId="23" fillId="0" borderId="28" xfId="3" applyFont="1" applyFill="1" applyBorder="1" applyAlignment="1">
      <alignment horizontal="left" vertical="center" indent="3"/>
    </xf>
    <xf numFmtId="0" fontId="23" fillId="0" borderId="29" xfId="3" applyFont="1" applyFill="1" applyBorder="1" applyAlignment="1">
      <alignment horizontal="left" vertical="center" indent="3"/>
    </xf>
    <xf numFmtId="0" fontId="23" fillId="0" borderId="29" xfId="3" applyFont="1" applyFill="1" applyBorder="1" applyAlignment="1">
      <alignment horizontal="left" vertical="center" indent="1"/>
    </xf>
    <xf numFmtId="0" fontId="23" fillId="0" borderId="28" xfId="3" applyFont="1" applyFill="1" applyBorder="1" applyAlignment="1">
      <alignment horizontal="left" vertical="center" wrapText="1" indent="1"/>
    </xf>
    <xf numFmtId="0" fontId="23" fillId="0" borderId="29" xfId="3" applyFont="1" applyFill="1" applyBorder="1" applyAlignment="1">
      <alignment horizontal="left" vertical="center" wrapText="1" indent="3"/>
    </xf>
    <xf numFmtId="0" fontId="23" fillId="0" borderId="29" xfId="3" applyFont="1" applyFill="1" applyBorder="1" applyAlignment="1">
      <alignment horizontal="left" vertical="center" wrapText="1" indent="1"/>
    </xf>
    <xf numFmtId="0" fontId="23" fillId="0" borderId="28" xfId="3" applyFont="1" applyFill="1" applyBorder="1" applyAlignment="1">
      <alignment horizontal="left" vertical="center" wrapText="1" indent="3"/>
    </xf>
    <xf numFmtId="0" fontId="27" fillId="0" borderId="28" xfId="2" applyFont="1" applyFill="1" applyBorder="1" applyAlignment="1">
      <alignment horizontal="left" vertical="center" wrapText="1" indent="1"/>
    </xf>
    <xf numFmtId="0" fontId="27" fillId="0" borderId="29" xfId="2" applyFont="1" applyFill="1" applyBorder="1" applyAlignment="1">
      <alignment horizontal="left" vertical="center" wrapText="1" indent="1"/>
    </xf>
    <xf numFmtId="0" fontId="27" fillId="0" borderId="28" xfId="2" applyFont="1" applyFill="1" applyBorder="1" applyAlignment="1">
      <alignment horizontal="left" vertical="center" wrapText="1" indent="3"/>
    </xf>
    <xf numFmtId="0" fontId="23" fillId="0" borderId="28" xfId="3" applyFont="1" applyFill="1" applyBorder="1" applyAlignment="1">
      <alignment horizontal="left" vertical="center" wrapText="1" indent="5"/>
    </xf>
    <xf numFmtId="0" fontId="23" fillId="0" borderId="29" xfId="3" applyFont="1" applyFill="1" applyBorder="1" applyAlignment="1">
      <alignment horizontal="left" vertical="center" wrapText="1" indent="5"/>
    </xf>
    <xf numFmtId="0" fontId="27" fillId="0" borderId="29" xfId="2" applyFont="1" applyFill="1" applyBorder="1" applyAlignment="1">
      <alignment horizontal="left" vertical="center" wrapText="1" indent="3"/>
    </xf>
    <xf numFmtId="0" fontId="60" fillId="0" borderId="0" xfId="0" applyFont="1" applyFill="1" applyAlignment="1">
      <alignment vertical="center" wrapText="1"/>
    </xf>
    <xf numFmtId="0" fontId="60" fillId="6" borderId="0" xfId="0" applyFont="1" applyFill="1" applyAlignment="1">
      <alignment vertical="center"/>
    </xf>
    <xf numFmtId="0" fontId="9" fillId="0" borderId="2" xfId="3" applyFont="1" applyFill="1" applyBorder="1" applyAlignment="1">
      <alignment horizontal="left" vertical="center"/>
    </xf>
    <xf numFmtId="0" fontId="5" fillId="0" borderId="17" xfId="3" applyFont="1" applyFill="1" applyBorder="1" applyAlignment="1">
      <alignment horizontal="left" vertical="center"/>
    </xf>
    <xf numFmtId="0" fontId="14" fillId="8" borderId="7" xfId="3" applyFont="1" applyFill="1" applyBorder="1" applyAlignment="1">
      <alignment horizontal="left" vertical="center"/>
    </xf>
    <xf numFmtId="0" fontId="14" fillId="8" borderId="12" xfId="3" applyFont="1" applyFill="1" applyBorder="1" applyAlignment="1">
      <alignment horizontal="left" vertical="center"/>
    </xf>
    <xf numFmtId="0" fontId="14" fillId="8" borderId="1" xfId="3" applyFont="1" applyFill="1" applyBorder="1" applyAlignment="1">
      <alignment horizontal="left" vertical="center"/>
    </xf>
    <xf numFmtId="0" fontId="14" fillId="8" borderId="0" xfId="3" applyFont="1" applyFill="1" applyBorder="1" applyAlignment="1">
      <alignment horizontal="left" vertical="center"/>
    </xf>
    <xf numFmtId="0" fontId="14" fillId="8" borderId="14" xfId="3" applyFont="1" applyFill="1" applyBorder="1" applyAlignment="1">
      <alignment horizontal="left" vertical="center"/>
    </xf>
    <xf numFmtId="0" fontId="14" fillId="8" borderId="23" xfId="3" applyFont="1" applyFill="1" applyBorder="1" applyAlignment="1">
      <alignment horizontal="left" vertical="center"/>
    </xf>
    <xf numFmtId="0" fontId="14" fillId="8" borderId="2" xfId="3" applyFont="1" applyFill="1" applyBorder="1" applyAlignment="1">
      <alignment horizontal="left" vertical="center"/>
    </xf>
    <xf numFmtId="0" fontId="22" fillId="8" borderId="27" xfId="3" applyFont="1" applyFill="1" applyBorder="1" applyAlignment="1">
      <alignment horizontal="left" vertical="center"/>
    </xf>
    <xf numFmtId="0" fontId="22" fillId="8" borderId="28" xfId="3" applyFont="1" applyFill="1" applyBorder="1" applyAlignment="1">
      <alignment horizontal="left" vertical="center"/>
    </xf>
    <xf numFmtId="0" fontId="22" fillId="8" borderId="29" xfId="3" applyFont="1" applyFill="1" applyBorder="1" applyAlignment="1">
      <alignment horizontal="left" vertical="center"/>
    </xf>
    <xf numFmtId="0" fontId="50" fillId="0" borderId="2" xfId="3" applyFont="1" applyFill="1" applyBorder="1" applyAlignment="1">
      <alignment horizontal="left" vertical="center"/>
    </xf>
    <xf numFmtId="0" fontId="62" fillId="0" borderId="2" xfId="3" applyFont="1" applyFill="1" applyBorder="1" applyAlignment="1">
      <alignment horizontal="left" vertical="center"/>
    </xf>
    <xf numFmtId="0" fontId="13" fillId="0" borderId="2" xfId="3" applyFont="1" applyFill="1" applyBorder="1" applyAlignment="1" applyProtection="1">
      <alignment vertical="center"/>
      <protection locked="0"/>
    </xf>
    <xf numFmtId="0" fontId="20" fillId="0" borderId="2" xfId="3" applyFont="1" applyFill="1" applyBorder="1" applyAlignment="1" applyProtection="1">
      <alignment horizontal="left" vertical="center"/>
      <protection locked="0"/>
    </xf>
    <xf numFmtId="0" fontId="12" fillId="0" borderId="10" xfId="3" applyFont="1" applyFill="1" applyBorder="1" applyAlignment="1" applyProtection="1">
      <alignment vertical="center"/>
      <protection locked="0"/>
    </xf>
    <xf numFmtId="0" fontId="9" fillId="0" borderId="5" xfId="3" applyFont="1" applyFill="1" applyBorder="1" applyAlignment="1" applyProtection="1">
      <alignment horizontal="left" vertical="center" indent="2"/>
      <protection locked="0"/>
    </xf>
    <xf numFmtId="0" fontId="10" fillId="0" borderId="5" xfId="3" applyFont="1" applyFill="1" applyBorder="1" applyAlignment="1" applyProtection="1">
      <alignment horizontal="left" vertical="center" indent="2"/>
      <protection locked="0"/>
    </xf>
    <xf numFmtId="0" fontId="10" fillId="0" borderId="10" xfId="3" applyFont="1" applyFill="1" applyBorder="1" applyAlignment="1" applyProtection="1">
      <alignment horizontal="left" vertical="center" indent="2"/>
      <protection locked="0"/>
    </xf>
    <xf numFmtId="0" fontId="9" fillId="0" borderId="10" xfId="3" applyFont="1" applyFill="1" applyBorder="1" applyAlignment="1" applyProtection="1">
      <alignment horizontal="left" vertical="center" indent="2"/>
      <protection locked="0"/>
    </xf>
    <xf numFmtId="0" fontId="9" fillId="0" borderId="5" xfId="3" applyFont="1" applyFill="1" applyBorder="1" applyAlignment="1" applyProtection="1">
      <alignment horizontal="left" vertical="center" wrapText="1" indent="2"/>
      <protection locked="0"/>
    </xf>
    <xf numFmtId="0" fontId="9" fillId="0" borderId="13" xfId="3" applyFont="1" applyFill="1" applyBorder="1" applyAlignment="1" applyProtection="1">
      <alignment horizontal="left" vertical="center" wrapText="1" indent="2"/>
      <protection locked="0"/>
    </xf>
    <xf numFmtId="0" fontId="9" fillId="0" borderId="5" xfId="3" applyFont="1" applyFill="1" applyBorder="1" applyAlignment="1" applyProtection="1">
      <alignment horizontal="left" vertical="center" indent="4"/>
      <protection locked="0"/>
    </xf>
    <xf numFmtId="0" fontId="9" fillId="0" borderId="5" xfId="3" applyFont="1" applyFill="1" applyBorder="1" applyAlignment="1" applyProtection="1">
      <alignment horizontal="left" vertical="center" indent="6"/>
      <protection locked="0"/>
    </xf>
    <xf numFmtId="0" fontId="42" fillId="0" borderId="1" xfId="2" applyFont="1" applyFill="1" applyBorder="1" applyAlignment="1" applyProtection="1">
      <alignment horizontal="left" vertical="center" indent="2"/>
      <protection locked="0"/>
    </xf>
    <xf numFmtId="0" fontId="9" fillId="0" borderId="23" xfId="3" applyFont="1" applyFill="1" applyBorder="1" applyAlignment="1" applyProtection="1">
      <alignment horizontal="left" vertical="center" indent="4"/>
      <protection locked="0"/>
    </xf>
    <xf numFmtId="0" fontId="9" fillId="0" borderId="10" xfId="3" applyFont="1" applyFill="1" applyBorder="1" applyAlignment="1" applyProtection="1">
      <alignment horizontal="left" vertical="center" indent="4"/>
      <protection locked="0"/>
    </xf>
    <xf numFmtId="0" fontId="12" fillId="0" borderId="2" xfId="3" applyFont="1" applyFill="1" applyBorder="1" applyAlignment="1" applyProtection="1">
      <alignment vertical="center"/>
      <protection locked="0"/>
    </xf>
    <xf numFmtId="0" fontId="12" fillId="0" borderId="26" xfId="3" applyFont="1" applyFill="1" applyBorder="1" applyAlignment="1" applyProtection="1">
      <alignment vertical="center"/>
      <protection locked="0"/>
    </xf>
    <xf numFmtId="0" fontId="9" fillId="0" borderId="10" xfId="3" applyFont="1" applyFill="1" applyBorder="1" applyAlignment="1" applyProtection="1">
      <alignment vertical="center"/>
      <protection locked="0"/>
    </xf>
    <xf numFmtId="0" fontId="29" fillId="6" borderId="1" xfId="0" applyFont="1" applyFill="1" applyBorder="1"/>
    <xf numFmtId="0" fontId="23" fillId="6" borderId="28" xfId="3" applyFont="1" applyFill="1" applyBorder="1" applyAlignment="1">
      <alignment vertical="center" wrapText="1"/>
    </xf>
    <xf numFmtId="0" fontId="23" fillId="6" borderId="28" xfId="3" applyFont="1" applyFill="1" applyBorder="1" applyAlignment="1">
      <alignment horizontal="left" vertical="center" wrapText="1" indent="5"/>
    </xf>
    <xf numFmtId="0" fontId="23" fillId="6" borderId="28" xfId="3" applyFont="1" applyFill="1" applyBorder="1" applyAlignment="1">
      <alignment horizontal="left" vertical="center" wrapText="1" indent="3"/>
    </xf>
    <xf numFmtId="0" fontId="51" fillId="0" borderId="38" xfId="3" applyFont="1" applyFill="1" applyBorder="1" applyAlignment="1">
      <alignment horizontal="left" vertical="center"/>
    </xf>
    <xf numFmtId="0" fontId="51" fillId="8" borderId="38" xfId="3" applyFont="1" applyFill="1" applyBorder="1" applyAlignment="1">
      <alignment horizontal="left" vertical="center"/>
    </xf>
    <xf numFmtId="0" fontId="51" fillId="6" borderId="38" xfId="3" applyFont="1" applyFill="1" applyBorder="1" applyAlignment="1">
      <alignment horizontal="left" vertical="center"/>
    </xf>
    <xf numFmtId="0" fontId="44" fillId="0" borderId="0" xfId="3" applyFont="1" applyFill="1" applyBorder="1" applyAlignment="1">
      <alignment horizontal="left" vertical="center"/>
    </xf>
    <xf numFmtId="0" fontId="63" fillId="0" borderId="0" xfId="3" applyFont="1" applyFill="1" applyBorder="1" applyAlignment="1">
      <alignment horizontal="left" vertical="center"/>
    </xf>
    <xf numFmtId="0" fontId="64" fillId="0" borderId="0" xfId="3" applyFont="1" applyFill="1" applyBorder="1" applyAlignment="1">
      <alignment horizontal="left" vertical="center"/>
    </xf>
    <xf numFmtId="0" fontId="9" fillId="3" borderId="0" xfId="3" applyFont="1" applyFill="1" applyBorder="1" applyAlignment="1">
      <alignment horizontal="left" vertical="center" wrapText="1" indent="2"/>
    </xf>
    <xf numFmtId="0" fontId="5" fillId="6" borderId="0" xfId="3" applyFont="1" applyFill="1" applyAlignment="1">
      <alignment horizontal="left" vertical="center" wrapText="1"/>
    </xf>
    <xf numFmtId="0" fontId="65" fillId="3" borderId="0" xfId="3" applyFont="1" applyFill="1" applyBorder="1" applyAlignment="1">
      <alignment vertical="center"/>
    </xf>
    <xf numFmtId="0" fontId="7" fillId="0" borderId="0" xfId="4" applyFont="1" applyFill="1" applyBorder="1" applyAlignment="1"/>
    <xf numFmtId="0" fontId="8" fillId="6" borderId="0" xfId="3" applyFont="1" applyFill="1" applyBorder="1" applyAlignment="1">
      <alignment horizontal="left" vertical="center"/>
    </xf>
    <xf numFmtId="0" fontId="58" fillId="6" borderId="0" xfId="3" applyFont="1" applyFill="1" applyBorder="1" applyAlignment="1">
      <alignment vertical="center"/>
    </xf>
    <xf numFmtId="0" fontId="8" fillId="6" borderId="0" xfId="3" applyFont="1" applyFill="1" applyBorder="1" applyAlignment="1">
      <alignment vertical="center"/>
    </xf>
    <xf numFmtId="0" fontId="59" fillId="6" borderId="0" xfId="3" applyFont="1" applyFill="1" applyBorder="1" applyAlignment="1">
      <alignment vertical="center"/>
    </xf>
    <xf numFmtId="0" fontId="8" fillId="6" borderId="0" xfId="3" applyFont="1" applyFill="1" applyBorder="1" applyAlignment="1">
      <alignment horizontal="left" vertical="center" indent="2"/>
    </xf>
    <xf numFmtId="0" fontId="21" fillId="5" borderId="29" xfId="3" applyFont="1" applyFill="1" applyBorder="1" applyAlignment="1">
      <alignment vertical="center" wrapText="1"/>
    </xf>
    <xf numFmtId="0" fontId="59" fillId="8" borderId="38" xfId="3" applyFont="1" applyFill="1" applyBorder="1" applyAlignment="1">
      <alignment horizontal="left" vertical="center"/>
    </xf>
    <xf numFmtId="0" fontId="59" fillId="0" borderId="38" xfId="3" applyFont="1" applyFill="1" applyBorder="1" applyAlignment="1">
      <alignment horizontal="left" vertical="center"/>
    </xf>
    <xf numFmtId="0" fontId="5" fillId="10" borderId="0" xfId="3" applyFont="1" applyFill="1" applyAlignment="1">
      <alignment horizontal="left" vertical="center"/>
    </xf>
    <xf numFmtId="0" fontId="23" fillId="10" borderId="27" xfId="3" applyFont="1" applyFill="1" applyBorder="1" applyAlignment="1">
      <alignment vertical="center" wrapText="1"/>
    </xf>
    <xf numFmtId="0" fontId="24" fillId="10" borderId="27" xfId="3" applyFont="1" applyFill="1" applyBorder="1" applyAlignment="1">
      <alignment vertical="center"/>
    </xf>
    <xf numFmtId="0" fontId="27" fillId="0" borderId="28" xfId="2" applyFont="1" applyFill="1" applyBorder="1" applyAlignment="1">
      <alignment horizontal="left" vertical="center" wrapText="1"/>
    </xf>
    <xf numFmtId="0" fontId="37" fillId="0" borderId="27" xfId="2" applyFont="1" applyFill="1" applyBorder="1" applyAlignment="1">
      <alignment horizontal="left" vertical="center" wrapText="1"/>
    </xf>
    <xf numFmtId="0" fontId="5" fillId="10" borderId="0" xfId="3" applyFont="1" applyFill="1" applyBorder="1" applyAlignment="1">
      <alignment horizontal="left" vertical="center"/>
    </xf>
    <xf numFmtId="0" fontId="10" fillId="10" borderId="0" xfId="3" applyFont="1" applyFill="1" applyBorder="1" applyAlignment="1">
      <alignment vertical="center"/>
    </xf>
    <xf numFmtId="0" fontId="11" fillId="10" borderId="0" xfId="2" applyFont="1" applyFill="1" applyBorder="1" applyAlignment="1"/>
    <xf numFmtId="0" fontId="51" fillId="10" borderId="0" xfId="3" applyFont="1" applyFill="1" applyBorder="1" applyAlignment="1">
      <alignment horizontal="left" vertical="center"/>
    </xf>
    <xf numFmtId="166" fontId="9" fillId="3" borderId="0" xfId="3" applyNumberFormat="1" applyFont="1" applyFill="1" applyBorder="1" applyAlignment="1">
      <alignment vertical="center"/>
    </xf>
    <xf numFmtId="168" fontId="0" fillId="0" borderId="0" xfId="1" applyNumberFormat="1" applyFont="1"/>
    <xf numFmtId="0" fontId="9" fillId="0" borderId="1" xfId="3" applyFont="1" applyFill="1" applyBorder="1" applyAlignment="1">
      <alignment vertical="center"/>
    </xf>
    <xf numFmtId="44" fontId="23" fillId="0" borderId="29" xfId="3" applyNumberFormat="1" applyFont="1" applyFill="1" applyBorder="1" applyAlignment="1">
      <alignment vertical="center"/>
    </xf>
    <xf numFmtId="0" fontId="23" fillId="3" borderId="0" xfId="3" applyFont="1" applyFill="1" applyBorder="1" applyAlignment="1">
      <alignment vertical="center" wrapText="1"/>
    </xf>
    <xf numFmtId="0" fontId="9" fillId="3" borderId="2" xfId="3" applyFont="1" applyFill="1" applyBorder="1" applyAlignment="1">
      <alignment vertical="center"/>
    </xf>
    <xf numFmtId="0" fontId="41" fillId="8" borderId="2" xfId="3" applyFont="1" applyFill="1" applyBorder="1" applyAlignment="1">
      <alignment vertical="center"/>
    </xf>
    <xf numFmtId="0" fontId="22" fillId="0" borderId="34" xfId="3" applyFont="1" applyFill="1" applyBorder="1" applyAlignment="1">
      <alignment horizontal="left" vertical="center"/>
    </xf>
    <xf numFmtId="0" fontId="22" fillId="8" borderId="34" xfId="3" applyFont="1" applyFill="1" applyBorder="1" applyAlignment="1">
      <alignment horizontal="left" vertical="center"/>
    </xf>
    <xf numFmtId="0" fontId="5" fillId="0" borderId="34" xfId="3" applyFont="1" applyFill="1" applyBorder="1" applyAlignment="1">
      <alignment horizontal="left" vertical="center"/>
    </xf>
    <xf numFmtId="0" fontId="22" fillId="0" borderId="28" xfId="3" applyFont="1" applyFill="1" applyBorder="1" applyAlignment="1">
      <alignment horizontal="left" vertical="center"/>
    </xf>
    <xf numFmtId="0" fontId="5" fillId="0" borderId="35" xfId="3" applyFont="1" applyFill="1" applyBorder="1" applyAlignment="1">
      <alignment horizontal="left" vertical="center"/>
    </xf>
    <xf numFmtId="0" fontId="23" fillId="0" borderId="41" xfId="3" applyFont="1" applyFill="1" applyBorder="1" applyAlignment="1">
      <alignment horizontal="left" vertical="center"/>
    </xf>
    <xf numFmtId="0" fontId="22" fillId="0" borderId="41" xfId="3" applyFont="1" applyFill="1" applyBorder="1" applyAlignment="1">
      <alignment horizontal="left" vertical="center"/>
    </xf>
    <xf numFmtId="10" fontId="5" fillId="0" borderId="0" xfId="6" applyNumberFormat="1" applyFont="1" applyFill="1" applyAlignment="1">
      <alignment horizontal="left" vertical="center"/>
    </xf>
    <xf numFmtId="0" fontId="29" fillId="0" borderId="0" xfId="0" quotePrefix="1" applyFont="1" applyAlignment="1"/>
    <xf numFmtId="0" fontId="0" fillId="0" borderId="0" xfId="0" applyFont="1" applyAlignment="1"/>
    <xf numFmtId="0" fontId="14" fillId="0" borderId="0" xfId="3" applyFont="1" applyFill="1" applyBorder="1" applyAlignment="1">
      <alignment horizontal="left" vertical="center"/>
    </xf>
    <xf numFmtId="164" fontId="14" fillId="0" borderId="0" xfId="1" applyFont="1" applyFill="1" applyAlignment="1">
      <alignment horizontal="left" vertical="center"/>
    </xf>
    <xf numFmtId="168" fontId="14" fillId="0" borderId="0" xfId="1" applyNumberFormat="1" applyFont="1" applyFill="1" applyAlignment="1">
      <alignment horizontal="left" vertical="center"/>
    </xf>
    <xf numFmtId="0" fontId="23" fillId="0" borderId="0" xfId="3" applyFont="1" applyFill="1" applyBorder="1" applyAlignment="1">
      <alignment horizontal="left" vertical="center" indent="5"/>
    </xf>
    <xf numFmtId="0" fontId="23" fillId="0" borderId="34" xfId="3" applyFont="1" applyFill="1" applyBorder="1" applyAlignment="1">
      <alignment horizontal="left" vertical="center" indent="5"/>
    </xf>
    <xf numFmtId="0" fontId="23" fillId="0" borderId="34" xfId="3" applyFont="1" applyFill="1" applyBorder="1" applyAlignment="1">
      <alignment horizontal="left" vertical="center" indent="1"/>
    </xf>
    <xf numFmtId="0" fontId="33" fillId="0" borderId="28" xfId="3" applyFont="1" applyFill="1" applyBorder="1" applyAlignment="1">
      <alignment horizontal="left" vertical="center" indent="1"/>
    </xf>
    <xf numFmtId="0" fontId="23" fillId="6" borderId="29" xfId="3" applyFont="1" applyFill="1" applyBorder="1" applyAlignment="1">
      <alignment vertical="center" wrapText="1"/>
    </xf>
    <xf numFmtId="0" fontId="24" fillId="6" borderId="28" xfId="3" applyFont="1" applyFill="1" applyBorder="1" applyAlignment="1">
      <alignment vertical="center"/>
    </xf>
    <xf numFmtId="0" fontId="12" fillId="0" borderId="40" xfId="3" applyFont="1" applyFill="1" applyBorder="1" applyAlignment="1" applyProtection="1">
      <alignment vertical="center"/>
      <protection locked="0"/>
    </xf>
    <xf numFmtId="0" fontId="22" fillId="0" borderId="26" xfId="3" applyFont="1" applyFill="1" applyBorder="1" applyAlignment="1">
      <alignment horizontal="left" vertical="center"/>
    </xf>
    <xf numFmtId="0" fontId="22" fillId="0" borderId="17" xfId="3" applyFont="1" applyFill="1" applyBorder="1" applyAlignment="1">
      <alignment horizontal="left" vertical="center"/>
    </xf>
    <xf numFmtId="0" fontId="9" fillId="0" borderId="0" xfId="3" applyFont="1" applyFill="1" applyBorder="1" applyAlignment="1">
      <alignment horizontal="left" vertical="center" indent="1"/>
    </xf>
    <xf numFmtId="0" fontId="33" fillId="0" borderId="0" xfId="3" applyFont="1" applyFill="1" applyBorder="1" applyAlignment="1">
      <alignment horizontal="left" vertical="center"/>
    </xf>
    <xf numFmtId="0" fontId="9" fillId="0" borderId="2" xfId="3" applyFont="1" applyFill="1" applyBorder="1" applyAlignment="1">
      <alignment horizontal="left" vertical="center" indent="1"/>
    </xf>
    <xf numFmtId="0" fontId="33" fillId="0" borderId="2" xfId="3" applyFont="1" applyFill="1" applyBorder="1" applyAlignment="1">
      <alignment horizontal="left" vertical="center"/>
    </xf>
    <xf numFmtId="0" fontId="22" fillId="0" borderId="2" xfId="3" applyFont="1" applyFill="1" applyBorder="1" applyAlignment="1">
      <alignment horizontal="left" vertical="center"/>
    </xf>
    <xf numFmtId="10" fontId="49" fillId="0" borderId="17" xfId="3" applyNumberFormat="1" applyFont="1" applyFill="1" applyBorder="1" applyAlignment="1">
      <alignment vertical="center"/>
    </xf>
    <xf numFmtId="0" fontId="9" fillId="6" borderId="39" xfId="3" applyFont="1" applyFill="1" applyBorder="1" applyAlignment="1">
      <alignment vertical="center" wrapText="1"/>
    </xf>
    <xf numFmtId="0" fontId="68" fillId="6" borderId="23" xfId="4" applyFont="1" applyFill="1" applyBorder="1" applyAlignment="1">
      <alignment vertical="center" wrapText="1"/>
    </xf>
    <xf numFmtId="0" fontId="41" fillId="8" borderId="39" xfId="3" applyFont="1" applyFill="1" applyBorder="1" applyAlignment="1">
      <alignment vertical="center"/>
    </xf>
    <xf numFmtId="0" fontId="41" fillId="8" borderId="0" xfId="3" applyFont="1" applyFill="1" applyBorder="1" applyAlignment="1">
      <alignment vertical="center"/>
    </xf>
    <xf numFmtId="0" fontId="0" fillId="0" borderId="0" xfId="0" applyAlignment="1">
      <alignment wrapText="1"/>
    </xf>
    <xf numFmtId="0" fontId="5" fillId="6" borderId="0" xfId="3" applyFont="1" applyFill="1" applyBorder="1" applyAlignment="1">
      <alignment horizontal="left" vertical="center"/>
    </xf>
    <xf numFmtId="0" fontId="5" fillId="6" borderId="24" xfId="3" applyFont="1" applyFill="1" applyBorder="1" applyAlignment="1">
      <alignment horizontal="left" vertical="center"/>
    </xf>
    <xf numFmtId="0" fontId="5" fillId="6" borderId="25" xfId="3" applyFont="1" applyFill="1" applyBorder="1" applyAlignment="1">
      <alignment horizontal="left" vertical="center"/>
    </xf>
    <xf numFmtId="0" fontId="14" fillId="6" borderId="25" xfId="3" applyFont="1" applyFill="1" applyBorder="1" applyAlignment="1">
      <alignment horizontal="left" vertical="center"/>
    </xf>
    <xf numFmtId="0" fontId="5" fillId="6" borderId="19" xfId="3" applyFont="1" applyFill="1" applyBorder="1" applyAlignment="1">
      <alignment horizontal="left" vertical="center"/>
    </xf>
    <xf numFmtId="0" fontId="19" fillId="6" borderId="0" xfId="2" applyFont="1" applyFill="1" applyAlignment="1">
      <alignment vertical="center"/>
    </xf>
    <xf numFmtId="0" fontId="5" fillId="6" borderId="0" xfId="3" applyFont="1" applyFill="1" applyAlignment="1">
      <alignment vertical="center"/>
    </xf>
    <xf numFmtId="0" fontId="11" fillId="0" borderId="5" xfId="2" applyFont="1" applyFill="1" applyBorder="1" applyAlignment="1" applyProtection="1">
      <alignment horizontal="left" vertical="center" wrapText="1"/>
      <protection locked="0"/>
    </xf>
    <xf numFmtId="0" fontId="18" fillId="6" borderId="4" xfId="2" applyFont="1" applyFill="1" applyBorder="1" applyAlignment="1">
      <alignment horizontal="center" vertical="center"/>
    </xf>
    <xf numFmtId="0" fontId="16" fillId="0" borderId="22" xfId="0" applyFont="1" applyBorder="1" applyAlignment="1">
      <alignment vertical="center"/>
    </xf>
    <xf numFmtId="0" fontId="16" fillId="0" borderId="0" xfId="0" applyFont="1" applyAlignment="1">
      <alignment vertical="center"/>
    </xf>
    <xf numFmtId="0" fontId="11" fillId="6" borderId="0" xfId="2" applyFont="1" applyFill="1" applyBorder="1" applyAlignment="1">
      <alignment vertical="center" wrapText="1"/>
    </xf>
    <xf numFmtId="0" fontId="4" fillId="6" borderId="0" xfId="2" applyFill="1" applyBorder="1" applyAlignment="1">
      <alignment vertical="center" wrapText="1"/>
    </xf>
    <xf numFmtId="0" fontId="9" fillId="3" borderId="0" xfId="3" applyFont="1" applyFill="1" applyBorder="1" applyAlignment="1">
      <alignment horizontal="left" vertical="center" wrapText="1" indent="2"/>
    </xf>
    <xf numFmtId="0" fontId="10" fillId="3" borderId="0" xfId="3" applyFont="1" applyFill="1" applyBorder="1" applyAlignment="1">
      <alignment vertical="center"/>
    </xf>
    <xf numFmtId="0" fontId="19" fillId="6" borderId="0" xfId="2" applyFont="1" applyFill="1" applyAlignment="1">
      <alignment horizontal="center" vertical="center"/>
    </xf>
    <xf numFmtId="0" fontId="55" fillId="6" borderId="0" xfId="2" applyFont="1" applyFill="1" applyBorder="1" applyAlignment="1">
      <alignment vertical="center"/>
    </xf>
    <xf numFmtId="0" fontId="65" fillId="6" borderId="0" xfId="3" applyFont="1" applyFill="1" applyBorder="1" applyAlignment="1">
      <alignment horizontal="left" vertical="center" wrapText="1" indent="3"/>
    </xf>
    <xf numFmtId="0" fontId="14" fillId="6" borderId="0" xfId="3" applyFont="1" applyFill="1" applyBorder="1" applyAlignment="1">
      <alignment horizontal="left" vertical="center" wrapText="1" indent="3"/>
    </xf>
    <xf numFmtId="0" fontId="14" fillId="6" borderId="0" xfId="3" applyFont="1" applyFill="1" applyBorder="1" applyAlignment="1">
      <alignment vertical="center" wrapText="1"/>
    </xf>
    <xf numFmtId="0" fontId="16" fillId="0" borderId="0" xfId="0" applyFont="1" applyFill="1" applyBorder="1" applyAlignment="1">
      <alignment vertical="center"/>
    </xf>
    <xf numFmtId="0" fontId="18" fillId="0" borderId="0" xfId="2" applyFont="1" applyFill="1" applyBorder="1" applyAlignment="1">
      <alignment horizontal="center" vertical="center"/>
    </xf>
    <xf numFmtId="0" fontId="18" fillId="6" borderId="20" xfId="2" applyFont="1" applyFill="1" applyBorder="1" applyAlignment="1">
      <alignment horizontal="center" vertical="center"/>
    </xf>
    <xf numFmtId="0" fontId="18" fillId="6" borderId="18" xfId="2" applyFont="1" applyFill="1" applyBorder="1" applyAlignment="1">
      <alignment horizontal="center" vertical="center"/>
    </xf>
    <xf numFmtId="0" fontId="46" fillId="3" borderId="0" xfId="2" applyFont="1" applyFill="1"/>
    <xf numFmtId="0" fontId="18" fillId="3" borderId="19" xfId="2" applyFont="1" applyFill="1" applyBorder="1" applyAlignment="1">
      <alignment horizontal="center" vertical="center"/>
    </xf>
    <xf numFmtId="0" fontId="18" fillId="3" borderId="25" xfId="2" applyFont="1" applyFill="1" applyBorder="1" applyAlignment="1">
      <alignment horizontal="center" vertical="center"/>
    </xf>
    <xf numFmtId="0" fontId="13" fillId="6" borderId="2" xfId="3" applyFont="1" applyFill="1" applyBorder="1" applyAlignment="1">
      <alignment vertical="center"/>
    </xf>
    <xf numFmtId="0" fontId="20" fillId="3" borderId="17" xfId="3" applyFont="1" applyFill="1" applyBorder="1" applyAlignment="1">
      <alignment horizontal="left" vertical="center"/>
    </xf>
    <xf numFmtId="0" fontId="14" fillId="0" borderId="0" xfId="3" applyFont="1" applyFill="1" applyBorder="1" applyAlignment="1">
      <alignment horizontal="left" vertical="center"/>
    </xf>
    <xf numFmtId="0" fontId="47" fillId="4" borderId="30" xfId="3" applyNumberFormat="1" applyFont="1" applyFill="1" applyBorder="1" applyAlignment="1">
      <alignment horizontal="left" vertical="center"/>
    </xf>
    <xf numFmtId="0" fontId="47" fillId="4" borderId="1" xfId="3" applyNumberFormat="1" applyFont="1" applyFill="1" applyBorder="1" applyAlignment="1">
      <alignment horizontal="left" vertical="center"/>
    </xf>
    <xf numFmtId="0" fontId="47" fillId="4" borderId="31" xfId="3" applyNumberFormat="1" applyFont="1" applyFill="1" applyBorder="1" applyAlignment="1">
      <alignment horizontal="left" vertical="center"/>
    </xf>
    <xf numFmtId="0" fontId="60" fillId="6" borderId="0" xfId="0" applyFont="1" applyFill="1" applyAlignment="1">
      <alignment vertical="center" wrapText="1"/>
    </xf>
    <xf numFmtId="0" fontId="32" fillId="3" borderId="0" xfId="0" applyFont="1" applyFill="1" applyAlignment="1">
      <alignment horizontal="left" vertical="center" wrapText="1" indent="3"/>
    </xf>
    <xf numFmtId="0" fontId="65" fillId="6" borderId="0" xfId="3" applyFont="1" applyFill="1" applyAlignment="1">
      <alignment horizontal="left" vertical="center" wrapText="1" indent="3"/>
    </xf>
    <xf numFmtId="0" fontId="43" fillId="3" borderId="0" xfId="0" applyFont="1" applyFill="1" applyAlignment="1">
      <alignment horizontal="left" vertical="top" wrapText="1" indent="3"/>
    </xf>
    <xf numFmtId="0" fontId="29" fillId="3" borderId="0" xfId="0" applyFont="1" applyFill="1" applyAlignment="1">
      <alignment horizontal="left" vertical="center" wrapText="1" indent="2"/>
    </xf>
    <xf numFmtId="0" fontId="31" fillId="6" borderId="5" xfId="2" applyFont="1" applyFill="1" applyBorder="1" applyAlignment="1">
      <alignment horizontal="left" vertical="center" wrapText="1"/>
    </xf>
    <xf numFmtId="0" fontId="5" fillId="6" borderId="0" xfId="3" applyFont="1" applyFill="1" applyAlignment="1">
      <alignment horizontal="left" vertical="center" wrapText="1"/>
    </xf>
    <xf numFmtId="0" fontId="31" fillId="0" borderId="0" xfId="2" applyFont="1" applyFill="1" applyBorder="1" applyAlignment="1">
      <alignment horizontal="left" vertical="center" wrapText="1"/>
    </xf>
    <xf numFmtId="0" fontId="31" fillId="3" borderId="5" xfId="2" applyFont="1" applyFill="1" applyBorder="1" applyAlignment="1">
      <alignment horizontal="left" vertical="center" wrapText="1"/>
    </xf>
    <xf numFmtId="0" fontId="31" fillId="3" borderId="0" xfId="2" applyFont="1" applyFill="1" applyBorder="1" applyAlignment="1">
      <alignment horizontal="left" vertical="center" wrapText="1"/>
    </xf>
    <xf numFmtId="0" fontId="4" fillId="3" borderId="0" xfId="2" applyFill="1"/>
    <xf numFmtId="0" fontId="30" fillId="3" borderId="0" xfId="0" applyFont="1" applyFill="1" applyAlignment="1">
      <alignment vertical="center" wrapText="1"/>
    </xf>
    <xf numFmtId="0" fontId="43" fillId="3" borderId="0" xfId="0" applyFont="1" applyFill="1" applyAlignment="1">
      <alignment horizontal="left" vertical="center" wrapText="1" indent="3"/>
    </xf>
    <xf numFmtId="0" fontId="43" fillId="3" borderId="0" xfId="0" applyFont="1" applyFill="1" applyAlignment="1">
      <alignment horizontal="left" vertical="center" wrapText="1"/>
    </xf>
    <xf numFmtId="0" fontId="18" fillId="3" borderId="0" xfId="2" applyFont="1" applyFill="1" applyBorder="1" applyAlignment="1">
      <alignment horizontal="center" vertical="center"/>
    </xf>
    <xf numFmtId="0" fontId="13" fillId="3" borderId="0" xfId="3" applyFont="1" applyFill="1" applyBorder="1" applyAlignment="1">
      <alignment vertical="center"/>
    </xf>
    <xf numFmtId="0" fontId="33" fillId="3" borderId="0" xfId="3" applyFont="1" applyFill="1" applyBorder="1" applyAlignment="1">
      <alignment horizontal="left" vertical="center"/>
    </xf>
    <xf numFmtId="0" fontId="32" fillId="3" borderId="0" xfId="0" applyFont="1" applyFill="1" applyAlignment="1">
      <alignment horizontal="left" vertical="center" wrapText="1"/>
    </xf>
    <xf numFmtId="0" fontId="32" fillId="3" borderId="0" xfId="0" applyFont="1" applyFill="1" applyAlignment="1">
      <alignment horizontal="left" vertical="center" wrapText="1" indent="2"/>
    </xf>
  </cellXfs>
  <cellStyles count="7">
    <cellStyle name="Comma" xfId="1" builtinId="3"/>
    <cellStyle name="Explanatory Text" xfId="5" builtinId="53"/>
    <cellStyle name="Hyperlink" xfId="2" builtinId="8"/>
    <cellStyle name="Hyperlink 2" xfId="4" xr:uid="{00000000-0005-0000-0000-000002000000}"/>
    <cellStyle name="Normal" xfId="0" builtinId="0"/>
    <cellStyle name="Normal 2" xfId="3" xr:uid="{00000000-0005-0000-0000-000004000000}"/>
    <cellStyle name="Percent" xfId="6" builtinId="5"/>
  </cellStyles>
  <dxfs count="66">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family val="2"/>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family val="2"/>
        <scheme val="none"/>
      </font>
      <fill>
        <patternFill patternType="solid">
          <fgColor theme="4"/>
          <bgColor theme="4"/>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family val="2"/>
        <scheme val="none"/>
      </font>
      <alignment textRotation="0" wrapText="0" indent="0" justifyLastLine="0" shrinkToFit="0" readingOrder="0"/>
    </dxf>
    <dxf>
      <numFmt numFmtId="168" formatCode="_ * #,##0_ ;_ * \-#,##0_ ;_ * &quot;-&quot;??_ ;_ @_ "/>
    </dxf>
    <dxf>
      <font>
        <b val="0"/>
        <i val="0"/>
        <strike val="0"/>
        <condense val="0"/>
        <extend val="0"/>
        <outline val="0"/>
        <shadow val="0"/>
        <u val="none"/>
        <vertAlign val="baseline"/>
        <sz val="10.5"/>
        <color theme="1"/>
        <name val="Calibri"/>
        <family val="2"/>
        <scheme val="none"/>
      </font>
    </dxf>
    <dxf>
      <numFmt numFmtId="0" formatCode="General"/>
    </dxf>
    <dxf>
      <numFmt numFmtId="0" formatCode="General"/>
    </dxf>
    <dxf>
      <numFmt numFmtId="0" formatCode="General"/>
    </dxf>
    <dxf>
      <numFmt numFmtId="0" formatCode="General"/>
    </dxf>
    <dxf>
      <numFmt numFmtId="0" formatCode="General"/>
    </dxf>
    <dxf>
      <font>
        <strike val="0"/>
        <outline val="0"/>
        <shadow val="0"/>
        <u val="none"/>
        <vertAlign val="baseline"/>
        <sz val="12"/>
        <color theme="1"/>
        <name val="Calibri"/>
        <family val="2"/>
        <scheme val="none"/>
      </font>
    </dxf>
    <dxf>
      <font>
        <strike val="0"/>
        <outline val="0"/>
        <shadow val="0"/>
        <u val="none"/>
        <vertAlign val="baseline"/>
        <sz val="12"/>
        <color theme="1"/>
        <name val="Calibri"/>
        <family val="2"/>
        <scheme val="none"/>
      </font>
    </dxf>
    <dxf>
      <font>
        <strike val="0"/>
        <outline val="0"/>
        <shadow val="0"/>
        <u val="none"/>
        <vertAlign val="baseline"/>
        <sz val="12"/>
        <color theme="1"/>
        <name val="Calibri"/>
        <family val="2"/>
        <scheme val="none"/>
      </font>
    </dxf>
    <dxf>
      <font>
        <strike val="0"/>
        <outline val="0"/>
        <shadow val="0"/>
        <u val="none"/>
        <vertAlign val="baseline"/>
        <sz val="12"/>
        <color theme="1"/>
        <name val="Calibri"/>
        <family val="2"/>
        <scheme val="none"/>
      </font>
    </dxf>
    <dxf>
      <font>
        <b val="0"/>
        <i/>
        <strike val="0"/>
        <condense val="0"/>
        <extend val="0"/>
        <outline val="0"/>
        <shadow val="0"/>
        <u val="none"/>
        <vertAlign val="baseline"/>
        <sz val="12"/>
        <color theme="1"/>
        <name val="Calibri"/>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Calibri"/>
        <family val="2"/>
        <scheme val="none"/>
      </font>
    </dxf>
    <dxf>
      <font>
        <strike val="0"/>
        <outline val="0"/>
        <shadow val="0"/>
        <u val="none"/>
        <vertAlign val="baseline"/>
        <sz val="12"/>
        <color theme="1"/>
        <name val="Calibri"/>
        <family val="2"/>
        <scheme val="none"/>
      </font>
    </dxf>
    <dxf>
      <border outline="0">
        <top style="medium">
          <color indexed="64"/>
        </top>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Calibri"/>
        <family val="2"/>
        <scheme val="minor"/>
      </font>
      <numFmt numFmtId="0" formatCode="General"/>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Calibri"/>
        <family val="2"/>
        <scheme val="minor"/>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dxf>
    <dxf>
      <border outline="0">
        <top style="medium">
          <color indexed="64"/>
        </top>
      </border>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alignment horizontal="left" vertical="center" textRotation="0" wrapText="0" indent="0" justifyLastLine="0" shrinkToFit="0" readingOrder="0"/>
    </dxf>
  </dxfs>
  <tableStyles count="0" defaultTableStyle="TableStyleMedium2" defaultPivotStyle="PivotStyleLight16"/>
  <colors>
    <mruColors>
      <color rgb="FF0076AF"/>
      <color rgb="FF0000FF"/>
      <color rgb="FFD9D9D9"/>
      <color rgb="FFF2F2F2"/>
      <color rgb="FFF0D9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2866572</xdr:colOff>
      <xdr:row>3</xdr:row>
      <xdr:rowOff>108585</xdr:rowOff>
    </xdr:to>
    <xdr:pic>
      <xdr:nvPicPr>
        <xdr:cNvPr id="10" name="Picture 9" descr="EitimyriadProBlue">
          <a:extLst>
            <a:ext uri="{FF2B5EF4-FFF2-40B4-BE49-F238E27FC236}">
              <a16:creationId xmlns:a16="http://schemas.microsoft.com/office/drawing/2014/main" id="{604C3579-E569-48F7-A79D-E5524F66CF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9400" y="194733"/>
          <a:ext cx="2866572" cy="498052"/>
        </a:xfrm>
        <a:prstGeom prst="rect">
          <a:avLst/>
        </a:prstGeom>
        <a:noFill/>
        <a:ln>
          <a:noFill/>
        </a:ln>
      </xdr:spPr>
    </xdr:pic>
    <xdr:clientData/>
  </xdr:twoCellAnchor>
  <xdr:twoCellAnchor>
    <xdr:from>
      <xdr:col>1</xdr:col>
      <xdr:colOff>0</xdr:colOff>
      <xdr:row>5</xdr:row>
      <xdr:rowOff>3174</xdr:rowOff>
    </xdr:from>
    <xdr:to>
      <xdr:col>7</xdr:col>
      <xdr:colOff>0</xdr:colOff>
      <xdr:row>6</xdr:row>
      <xdr:rowOff>3174</xdr:rowOff>
    </xdr:to>
    <xdr:grpSp>
      <xdr:nvGrpSpPr>
        <xdr:cNvPr id="11" name="Group 10">
          <a:extLst>
            <a:ext uri="{FF2B5EF4-FFF2-40B4-BE49-F238E27FC236}">
              <a16:creationId xmlns:a16="http://schemas.microsoft.com/office/drawing/2014/main" id="{4EF13548-D7DD-4E95-8CA8-715D4C0CBA0B}"/>
            </a:ext>
          </a:extLst>
        </xdr:cNvPr>
        <xdr:cNvGrpSpPr>
          <a:grpSpLocks/>
        </xdr:cNvGrpSpPr>
      </xdr:nvGrpSpPr>
      <xdr:grpSpPr bwMode="auto">
        <a:xfrm>
          <a:off x="279400" y="987424"/>
          <a:ext cx="13195300" cy="196850"/>
          <a:chOff x="1133" y="1230"/>
          <a:chExt cx="8460" cy="208"/>
        </a:xfrm>
      </xdr:grpSpPr>
      <xdr:sp macro="" textlink="">
        <xdr:nvSpPr>
          <xdr:cNvPr id="12" name="Rektangel 2">
            <a:extLst>
              <a:ext uri="{FF2B5EF4-FFF2-40B4-BE49-F238E27FC236}">
                <a16:creationId xmlns:a16="http://schemas.microsoft.com/office/drawing/2014/main" id="{0A9F4AEB-495C-45FA-8BC9-0653934F7B01}"/>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solidFill>
                <a:schemeClr val="accent4">
                  <a:lumMod val="60000"/>
                  <a:lumOff val="40000"/>
                </a:schemeClr>
              </a:solidFill>
            </a:endParaRPr>
          </a:p>
        </xdr:txBody>
      </xdr:sp>
      <xdr:sp macro="" textlink="">
        <xdr:nvSpPr>
          <xdr:cNvPr id="13" name="Rektangel 3">
            <a:extLst>
              <a:ext uri="{FF2B5EF4-FFF2-40B4-BE49-F238E27FC236}">
                <a16:creationId xmlns:a16="http://schemas.microsoft.com/office/drawing/2014/main" id="{F544499F-5E05-4CCB-AAA2-8B4EC0A74D35}"/>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solidFill>
                <a:schemeClr val="accent4">
                  <a:lumMod val="60000"/>
                  <a:lumOff val="40000"/>
                </a:schemeClr>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200024</xdr:rowOff>
    </xdr:from>
    <xdr:to>
      <xdr:col>7</xdr:col>
      <xdr:colOff>0</xdr:colOff>
      <xdr:row>5</xdr:row>
      <xdr:rowOff>200024</xdr:rowOff>
    </xdr:to>
    <xdr:grpSp>
      <xdr:nvGrpSpPr>
        <xdr:cNvPr id="3" name="Group 2">
          <a:extLst>
            <a:ext uri="{FF2B5EF4-FFF2-40B4-BE49-F238E27FC236}">
              <a16:creationId xmlns:a16="http://schemas.microsoft.com/office/drawing/2014/main" id="{C65A8299-B3EA-458C-8DE3-6AF5BE52D529}"/>
            </a:ext>
          </a:extLst>
        </xdr:cNvPr>
        <xdr:cNvGrpSpPr>
          <a:grpSpLocks/>
        </xdr:cNvGrpSpPr>
      </xdr:nvGrpSpPr>
      <xdr:grpSpPr bwMode="auto">
        <a:xfrm>
          <a:off x="281214" y="0"/>
          <a:ext cx="13271500" cy="0"/>
          <a:chOff x="1133" y="1230"/>
          <a:chExt cx="8460" cy="208"/>
        </a:xfrm>
      </xdr:grpSpPr>
      <xdr:sp macro="" textlink="">
        <xdr:nvSpPr>
          <xdr:cNvPr id="4" name="Rektangel 2">
            <a:extLst>
              <a:ext uri="{FF2B5EF4-FFF2-40B4-BE49-F238E27FC236}">
                <a16:creationId xmlns:a16="http://schemas.microsoft.com/office/drawing/2014/main" id="{A533F3F1-6CF8-4E74-A2A8-CF7F1527F089}"/>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E2275F57-1341-4AA4-AA80-F9B361BC26DB}"/>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200024</xdr:rowOff>
    </xdr:from>
    <xdr:to>
      <xdr:col>8</xdr:col>
      <xdr:colOff>0</xdr:colOff>
      <xdr:row>5</xdr:row>
      <xdr:rowOff>200024</xdr:rowOff>
    </xdr:to>
    <xdr:grpSp>
      <xdr:nvGrpSpPr>
        <xdr:cNvPr id="3" name="Group 2">
          <a:extLst>
            <a:ext uri="{FF2B5EF4-FFF2-40B4-BE49-F238E27FC236}">
              <a16:creationId xmlns:a16="http://schemas.microsoft.com/office/drawing/2014/main" id="{327F5133-DAE1-49FE-BA13-854C2168A81B}"/>
            </a:ext>
          </a:extLst>
        </xdr:cNvPr>
        <xdr:cNvGrpSpPr>
          <a:grpSpLocks/>
        </xdr:cNvGrpSpPr>
      </xdr:nvGrpSpPr>
      <xdr:grpSpPr bwMode="auto">
        <a:xfrm>
          <a:off x="281214" y="0"/>
          <a:ext cx="15602857" cy="0"/>
          <a:chOff x="1133" y="1230"/>
          <a:chExt cx="8460" cy="208"/>
        </a:xfrm>
      </xdr:grpSpPr>
      <xdr:sp macro="" textlink="">
        <xdr:nvSpPr>
          <xdr:cNvPr id="4" name="Rektangel 2">
            <a:extLst>
              <a:ext uri="{FF2B5EF4-FFF2-40B4-BE49-F238E27FC236}">
                <a16:creationId xmlns:a16="http://schemas.microsoft.com/office/drawing/2014/main" id="{0C52EB97-EF20-49FD-ABE0-FDCD3013BCE0}"/>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0AC24B51-FA8F-4143-89F4-000FFE854C18}"/>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266699</xdr:colOff>
      <xdr:row>4</xdr:row>
      <xdr:rowOff>200024</xdr:rowOff>
    </xdr:from>
    <xdr:to>
      <xdr:col>4</xdr:col>
      <xdr:colOff>2285999</xdr:colOff>
      <xdr:row>6</xdr:row>
      <xdr:rowOff>0</xdr:rowOff>
    </xdr:to>
    <xdr:grpSp>
      <xdr:nvGrpSpPr>
        <xdr:cNvPr id="3" name="Group 2">
          <a:extLst>
            <a:ext uri="{FF2B5EF4-FFF2-40B4-BE49-F238E27FC236}">
              <a16:creationId xmlns:a16="http://schemas.microsoft.com/office/drawing/2014/main" id="{8C2159D8-7352-4E2D-A5BF-AE8DA13A5427}"/>
            </a:ext>
          </a:extLst>
        </xdr:cNvPr>
        <xdr:cNvGrpSpPr>
          <a:grpSpLocks/>
        </xdr:cNvGrpSpPr>
      </xdr:nvGrpSpPr>
      <xdr:grpSpPr bwMode="auto">
        <a:xfrm>
          <a:off x="266699" y="0"/>
          <a:ext cx="13286014" cy="0"/>
          <a:chOff x="1133" y="1230"/>
          <a:chExt cx="8460" cy="208"/>
        </a:xfrm>
      </xdr:grpSpPr>
      <xdr:sp macro="" textlink="">
        <xdr:nvSpPr>
          <xdr:cNvPr id="4" name="Rektangel 2">
            <a:extLst>
              <a:ext uri="{FF2B5EF4-FFF2-40B4-BE49-F238E27FC236}">
                <a16:creationId xmlns:a16="http://schemas.microsoft.com/office/drawing/2014/main" id="{07BB548C-1AB7-47DF-867C-650435759919}"/>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5" name="Rektangel 3">
            <a:extLst>
              <a:ext uri="{FF2B5EF4-FFF2-40B4-BE49-F238E27FC236}">
                <a16:creationId xmlns:a16="http://schemas.microsoft.com/office/drawing/2014/main" id="{9959B6CB-7FEE-4CD1-9F79-0BEC2E07616B}"/>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90500" y="979260"/>
          <a:ext cx="16156214" cy="218169"/>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0</xdr:colOff>
      <xdr:row>75</xdr:row>
      <xdr:rowOff>33618</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225135</xdr:colOff>
      <xdr:row>6</xdr:row>
      <xdr:rowOff>0</xdr:rowOff>
    </xdr:from>
    <xdr:to>
      <xdr:col>11</xdr:col>
      <xdr:colOff>-1</xdr:colOff>
      <xdr:row>7</xdr:row>
      <xdr:rowOff>0</xdr:rowOff>
    </xdr:to>
    <xdr:grpSp>
      <xdr:nvGrpSpPr>
        <xdr:cNvPr id="7" name="Group 6">
          <a:extLst>
            <a:ext uri="{FF2B5EF4-FFF2-40B4-BE49-F238E27FC236}">
              <a16:creationId xmlns:a16="http://schemas.microsoft.com/office/drawing/2014/main" id="{0EBC606C-1012-4AF4-B8D7-C4D12538854A}"/>
            </a:ext>
          </a:extLst>
        </xdr:cNvPr>
        <xdr:cNvGrpSpPr>
          <a:grpSpLocks/>
        </xdr:cNvGrpSpPr>
      </xdr:nvGrpSpPr>
      <xdr:grpSpPr bwMode="auto">
        <a:xfrm>
          <a:off x="225135" y="0"/>
          <a:ext cx="12288597" cy="0"/>
          <a:chOff x="1133" y="1230"/>
          <a:chExt cx="8460" cy="208"/>
        </a:xfrm>
      </xdr:grpSpPr>
      <xdr:sp macro="" textlink="">
        <xdr:nvSpPr>
          <xdr:cNvPr id="8" name="Rektangel 2">
            <a:extLst>
              <a:ext uri="{FF2B5EF4-FFF2-40B4-BE49-F238E27FC236}">
                <a16:creationId xmlns:a16="http://schemas.microsoft.com/office/drawing/2014/main" id="{F504947F-A219-4670-B0A7-4DD0C31B3FD2}"/>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9" name="Rektangel 3">
            <a:extLst>
              <a:ext uri="{FF2B5EF4-FFF2-40B4-BE49-F238E27FC236}">
                <a16:creationId xmlns:a16="http://schemas.microsoft.com/office/drawing/2014/main" id="{EA8A0DCC-456C-48EA-A445-D1CA27EE7ADB}"/>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123825</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123825</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123825</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123825</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123825</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123825</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123825</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123825</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123825</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123825</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123825</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123825</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123825</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123825</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123825</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123825</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123825</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123825</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A89EE5C-8D1E-45E6-82AB-11CD45BA6E40}" name="Companies" displayName="Companies" ref="B32:G37" totalsRowShown="0" headerRowDxfId="65" tableBorderDxfId="64" headerRowCellStyle="Normal 2">
  <autoFilter ref="B32:G37" xr:uid="{29A02D02-B15A-4451-BC82-381511A5580C}"/>
  <tableColumns count="6">
    <tableColumn id="1" xr3:uid="{8CC8A279-3D52-433B-A927-54271A548F95}" name="Full company name"/>
    <tableColumn id="2" xr3:uid="{47CFFE63-62E9-4C2F-AF7A-8C998C2115DD}" name="Company ID number"/>
    <tableColumn id="5" xr3:uid="{44126531-1251-489D-817D-0BB675AD4463}" name="Sector" dataDxfId="63" dataCellStyle="Normal 2"/>
    <tableColumn id="3" xr3:uid="{B0C9D6BC-CD8D-487B-AAF5-C67B584CF297}" name="Commodities (comma-seperated)" dataDxfId="62" dataCellStyle="Normal 2"/>
    <tableColumn id="4" xr3:uid="{647342AE-9A02-48F4-8A87-5A810456D069}" name="Stock exchange listing or company website " dataDxfId="61" dataCellStyle="Comma"/>
    <tableColumn id="6" xr3:uid="{2A2434D1-ADCC-40FE-8B5D-B8088719FA46}" name="Payments to Governments Report" dataDxfId="60" dataCellStyle="Normal 2">
      <calculatedColumnFormula>SUMIF(Table10[Company],Companies[Full company name],Table10[Revenue value])</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_Commodities_list" displayName="Table5_Commodities_list" ref="N2:P72" totalsRowShown="0" headerRowDxfId="18">
  <autoFilter ref="N2:P72" xr:uid="{00000000-0009-0000-0100-000005000000}"/>
  <sortState ref="N4:P71">
    <sortCondition ref="O3:O71"/>
  </sortState>
  <tableColumns count="3">
    <tableColumn id="1" xr3:uid="{00000000-0010-0000-0500-000001000000}" name="HS ProductCode" dataDxfId="17"/>
    <tableColumn id="2" xr3:uid="{00000000-0010-0000-0500-000002000000}" name="HS Product Description" dataDxfId="16"/>
    <tableColumn id="3" xr3:uid="{00000000-0010-0000-0500-000003000000}" name="HS Product Description w volume" dataDxfId="15"/>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_GFS_codes_classification" displayName="Table6_GFS_codes_classification" ref="S2:Y30" totalsRowShown="0" headerRowDxfId="14" dataDxfId="13">
  <autoFilter ref="S2:Y30" xr:uid="{00000000-0009-0000-0100-000007000000}"/>
  <tableColumns count="7">
    <tableColumn id="4" xr3:uid="{00000000-0010-0000-0600-000004000000}" name="Combined" dataDxfId="12"/>
    <tableColumn id="1" xr3:uid="{00000000-0010-0000-0600-000001000000}" name="GFS description" dataDxfId="11"/>
    <tableColumn id="2" xr3:uid="{00000000-0010-0000-0600-000002000000}" name="GFS Code" dataDxfId="10"/>
    <tableColumn id="5" xr3:uid="{00000000-0010-0000-0600-000005000000}" name="GFS Level 1" dataDxfId="9"/>
    <tableColumn id="6" xr3:uid="{00000000-0010-0000-0600-000006000000}" name="GFS Level 2" dataDxfId="8"/>
    <tableColumn id="7" xr3:uid="{00000000-0010-0000-0600-000007000000}" name="GFS Level 3" dataDxfId="7"/>
    <tableColumn id="8" xr3:uid="{00000000-0010-0000-0600-000008000000}" name="GFS Level 4" dataDxfId="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7_sectors" displayName="Table7_sectors" ref="AA2:AA9" totalsRowShown="0" headerRowDxfId="5" dataDxfId="4">
  <autoFilter ref="AA2:AA9" xr:uid="{00000000-0009-0000-0100-000008000000}"/>
  <tableColumns count="1">
    <tableColumn id="1" xr3:uid="{00000000-0010-0000-0700-000001000000}" name="Sector(s)" dataDxfId="3"/>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1484F34-3136-4474-B0D0-6479671F8D8E}" name="Table12" displayName="Table12" ref="AC2:AC8" totalsRowShown="0" headerRowDxfId="2" dataDxfId="1">
  <autoFilter ref="AC2:AC8" xr:uid="{1ADBC98D-8EE2-4E2D-8292-B9B5E1C6604C}"/>
  <tableColumns count="1">
    <tableColumn id="1" xr3:uid="{619D7381-1BA4-49E4-A221-3684B2D0D7D6}" name="Project phases"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D97150-2798-4438-86A8-24682F3B061D}" name="Government_agencies" displayName="Government_agencies" ref="B20:D26" totalsRowShown="0" headerRowDxfId="59" tableBorderDxfId="58" headerRowCellStyle="Normal 2">
  <autoFilter ref="B20:D26" xr:uid="{A8B4B39C-0D0F-4818-88C8-91C925EC55AF}"/>
  <tableColumns count="3">
    <tableColumn id="1" xr3:uid="{A514468B-E09B-48E0-A959-4DFDD8AB4C35}" name="Full name of agency"/>
    <tableColumn id="2" xr3:uid="{AB7B7E22-1DB9-44DD-B707-BD73D8566D73}" name="ID number (if applicable)"/>
    <tableColumn id="3" xr3:uid="{D4ED04ED-28EF-4370-8F5D-96FBFBDE5D1D}" name="Total reported" dataDxfId="57" dataCellStyle="Comma">
      <calculatedColumnFormula>SUMIF(Government_revenues_table[Government entity],Government_agencies[[#This Row],[Full name of agency]],Government_revenues_table[Revenue value])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AE08F6-7D52-4E4D-81DD-BB5D597CDAFD}" name="Companies15" displayName="Companies15" ref="B40:I57" totalsRowShown="0" headerRowDxfId="56" tableBorderDxfId="55" headerRowCellStyle="Normal 2">
  <autoFilter ref="B40:I57" xr:uid="{BB4EE31E-36E6-444B-8B65-954004E3DCB7}"/>
  <tableColumns count="8">
    <tableColumn id="1" xr3:uid="{F5AA4BF4-7DA0-4C74-9A5B-14547F26D1B1}" name="Full project name"/>
    <tableColumn id="2" xr3:uid="{685B8D42-EFD0-4DC2-BE10-28D18E979777}" name="Legal agreement reference number(s): contract, licence, lease, concession, …" dataDxfId="54"/>
    <tableColumn id="3" xr3:uid="{603E42CC-ECFB-4B1F-A620-0AA181E1F649}" name="Affiliated companies, start with Operator" dataDxfId="53"/>
    <tableColumn id="5" xr3:uid="{228121AB-6AF3-45CE-A57C-DE91B9AADBA7}" name="Commodities (comma-separated)" dataDxfId="52" dataCellStyle="Normal 2"/>
    <tableColumn id="4" xr3:uid="{AB4CD328-EDF6-4A61-9CAB-AF3B4BB1222A}" name="Operator (Y/N)" dataDxfId="51"/>
    <tableColumn id="6" xr3:uid="{235ED50D-2537-4E98-9096-D0CE3E3A0720}" name="Status" dataDxfId="50"/>
    <tableColumn id="7" xr3:uid="{AD7BD532-EFD5-4B42-9DCF-ACD36F766A33}" name="Production (volume)" dataDxfId="49"/>
    <tableColumn id="8" xr3:uid="{8F48E404-F666-43CF-B215-2413E02429D2}" name="Production (value)" dataDxfId="48"/>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Government_revenues_table" displayName="Government_revenues_table" ref="B21:K48" totalsRowShown="0">
  <autoFilter ref="B21:K48" xr:uid="{00000000-0009-0000-0100-000006000000}"/>
  <tableColumns count="10">
    <tableColumn id="8" xr3:uid="{00000000-0010-0000-0000-000008000000}" name="GFS Level 1" dataDxfId="47" dataCellStyle="Explanatory Text">
      <calculatedColumnFormula>IFERROR(VLOOKUP(Government_revenues_table[[#This Row],[GFS Classification]],Table6_GFS_codes_classification[],COLUMNS($F:F)+3,FALSE),"Do not enter data")</calculatedColumnFormula>
    </tableColumn>
    <tableColumn id="9" xr3:uid="{00000000-0010-0000-0000-000009000000}" name="GFS Level 2" dataDxfId="46" dataCellStyle="Explanatory Text">
      <calculatedColumnFormula>IFERROR(VLOOKUP(Government_revenues_table[[#This Row],[GFS Classification]],Table6_GFS_codes_classification[],COLUMNS($F:G)+3,FALSE),"Do not enter data")</calculatedColumnFormula>
    </tableColumn>
    <tableColumn id="10" xr3:uid="{00000000-0010-0000-0000-00000A000000}" name="GFS Level 3" dataDxfId="45" dataCellStyle="Explanatory Text">
      <calculatedColumnFormula>IFERROR(VLOOKUP(Government_revenues_table[[#This Row],[GFS Classification]],Table6_GFS_codes_classification[],COLUMNS($F:H)+3,FALSE),"Do not enter data")</calculatedColumnFormula>
    </tableColumn>
    <tableColumn id="7" xr3:uid="{00000000-0010-0000-0000-000007000000}" name="GFS Level 4" dataDxfId="44" dataCellStyle="Explanatory Text">
      <calculatedColumnFormula>IFERROR(VLOOKUP(Government_revenues_table[[#This Row],[GFS Classification]],Table6_GFS_codes_classification[],COLUMNS($F:I)+3,FALSE),"Do not enter data")</calculatedColumnFormula>
    </tableColumn>
    <tableColumn id="1" xr3:uid="{00000000-0010-0000-0000-000001000000}" name="GFS Classification"/>
    <tableColumn id="11" xr3:uid="{00000000-0010-0000-0000-00000B000000}" name="Sector"/>
    <tableColumn id="3" xr3:uid="{00000000-0010-0000-0000-000003000000}" name="Revenue stream name"/>
    <tableColumn id="4" xr3:uid="{00000000-0010-0000-0000-000004000000}" name="Government entity"/>
    <tableColumn id="5" xr3:uid="{00000000-0010-0000-0000-000005000000}" name="Revenue value" dataCellStyle="Comma"/>
    <tableColumn id="6" xr3:uid="{00000000-0010-0000-0000-000006000000}" name="Currenc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E4D668-E03A-46B3-BA3C-CBA53E259CA3}" name="Table10" displayName="Table10" ref="B21:K38" totalsRowShown="0">
  <autoFilter ref="B21:K38" xr:uid="{F6A9E8DB-AAD3-4F23-BDF8-F73CD40C929E}"/>
  <tableColumns count="10">
    <tableColumn id="7" xr3:uid="{B0B955AC-7B0F-4E2F-A90F-081F8DF53075}" name="Sector" dataDxfId="43">
      <calculatedColumnFormula>VLOOKUP(C22,Companies[],3,FALSE)</calculatedColumnFormula>
    </tableColumn>
    <tableColumn id="1" xr3:uid="{F4BA65A6-3315-4982-8AD1-6233F51539B3}" name="Company"/>
    <tableColumn id="3" xr3:uid="{4A565997-97E1-47A8-8ADC-39016648A467}" name="Government entity"/>
    <tableColumn id="4" xr3:uid="{75F55348-A345-4AA0-B61D-0C0295D72872}" name="Payment name"/>
    <tableColumn id="5" xr3:uid="{8F7A06AD-203D-4268-8054-4B0336697888}" name="Levied on project (Y/N)"/>
    <tableColumn id="6" xr3:uid="{9B64602E-90E7-4EA8-BE6A-A27376494140}" name="Reported by project (Y/N)" dataDxfId="42" dataCellStyle="Comma"/>
    <tableColumn id="2" xr3:uid="{43916E52-B1CF-479E-90B0-1D04D88358CC}" name="Project name"/>
    <tableColumn id="13" xr3:uid="{34B04123-A3F5-4642-9FBB-D99F80C5C76E}" name="Reporting currency"/>
    <tableColumn id="14" xr3:uid="{6349802A-D43D-4C34-8E59-A12205BD358D}" name="Revenue value" dataDxfId="41" dataCellStyle="Comma"/>
    <tableColumn id="18" xr3:uid="{9520FDAE-EF49-4183-894D-5E5291D023E4}" name="Comment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Country_codes_and_currencies" displayName="Table1_Country_codes_and_currencies" ref="A2:G246" totalsRowShown="0" headerRowDxfId="40" dataDxfId="39">
  <autoFilter ref="A2:G246" xr:uid="{00000000-0009-0000-0100-000001000000}"/>
  <sortState ref="A3:G246">
    <sortCondition ref="A2:A246"/>
  </sortState>
  <tableColumns count="7">
    <tableColumn id="1" xr3:uid="{00000000-0010-0000-0100-000001000000}" name="Country or Area name" dataDxfId="38"/>
    <tableColumn id="2" xr3:uid="{00000000-0010-0000-0100-000002000000}" name="ISO Alpha-2 Code" dataDxfId="37"/>
    <tableColumn id="3" xr3:uid="{00000000-0010-0000-0100-000003000000}" name="ISO Alpha-3 Code" dataDxfId="36"/>
    <tableColumn id="4" xr3:uid="{00000000-0010-0000-0100-000004000000}" name="ISO Numeric Code (UN M49)" dataDxfId="35"/>
    <tableColumn id="5" xr3:uid="{00000000-0010-0000-0100-000005000000}" name="Currency code (ISO-4217)" dataDxfId="34"/>
    <tableColumn id="6" xr3:uid="{00000000-0010-0000-0100-000006000000}" name="Currency code num (ISO-4217)" dataDxfId="33"/>
    <tableColumn id="7" xr3:uid="{00000000-0010-0000-0100-000007000000}" name="Currency" dataDxfId="3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_Simple_options" displayName="Table2_Simple_options" ref="I2:I7" totalsRowShown="0" headerRowDxfId="31" dataDxfId="30">
  <autoFilter ref="I2:I7" xr:uid="{00000000-0009-0000-0100-000002000000}"/>
  <tableColumns count="1">
    <tableColumn id="1" xr3:uid="{00000000-0010-0000-0200-000001000000}" name="List" dataDxfId="2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_Currency_code_list" displayName="Table4_Currency_code_list" ref="I10:K168" totalsRowShown="0" headerRowDxfId="28" dataDxfId="26" headerRowBorderDxfId="27" tableBorderDxfId="25">
  <autoFilter ref="I10:K168" xr:uid="{00000000-0009-0000-0100-000004000000}"/>
  <tableColumns count="3">
    <tableColumn id="1" xr3:uid="{00000000-0010-0000-0300-000001000000}" name="Currency code (ISO-4217)" dataDxfId="24"/>
    <tableColumn id="2" xr3:uid="{00000000-0010-0000-0300-000002000000}" name="Currency code num (ISO-4217)" dataDxfId="23"/>
    <tableColumn id="3" xr3:uid="{00000000-0010-0000-0300-000003000000}" name="Currency" dataDxfId="2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_Reporting_options" displayName="Table3_Reporting_options" ref="K2:K7" totalsRowShown="0" headerRowDxfId="21" dataDxfId="20">
  <autoFilter ref="K2:K7" xr:uid="{00000000-0009-0000-0100-000003000000}"/>
  <tableColumns count="1">
    <tableColumn id="1" xr3:uid="{00000000-0010-0000-0400-000001000000}" name="List"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ata@eiti.org" TargetMode="External"/><Relationship Id="rId13" Type="http://schemas.openxmlformats.org/officeDocument/2006/relationships/hyperlink" Target="mailto:data@eiti.org" TargetMode="External"/><Relationship Id="rId3" Type="http://schemas.openxmlformats.org/officeDocument/2006/relationships/hyperlink" Target="https://eiti.org/countries" TargetMode="External"/><Relationship Id="rId7" Type="http://schemas.openxmlformats.org/officeDocument/2006/relationships/hyperlink" Target="https://eiti.org/countries" TargetMode="External"/><Relationship Id="rId12" Type="http://schemas.openxmlformats.org/officeDocument/2006/relationships/hyperlink" Target="https://eiti.org/summary-data-template" TargetMode="External"/><Relationship Id="rId2" Type="http://schemas.openxmlformats.org/officeDocument/2006/relationships/hyperlink" Target="https://eiti.org/data" TargetMode="External"/><Relationship Id="rId1" Type="http://schemas.openxmlformats.org/officeDocument/2006/relationships/hyperlink" Target="mailto:data@eiti.org" TargetMode="External"/><Relationship Id="rId6" Type="http://schemas.openxmlformats.org/officeDocument/2006/relationships/hyperlink" Target="mailto:data@eiti.org" TargetMode="External"/><Relationship Id="rId11" Type="http://schemas.openxmlformats.org/officeDocument/2006/relationships/hyperlink" Target="https://eiti.org/" TargetMode="External"/><Relationship Id="rId5" Type="http://schemas.openxmlformats.org/officeDocument/2006/relationships/hyperlink" Target="https://eiti.org/countries" TargetMode="External"/><Relationship Id="rId15" Type="http://schemas.openxmlformats.org/officeDocument/2006/relationships/drawing" Target="../drawings/drawing1.xml"/><Relationship Id="rId10" Type="http://schemas.openxmlformats.org/officeDocument/2006/relationships/hyperlink" Target="mailto:data@eiti.org"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hyperlink" Target="https://eiti.org/" TargetMode="External"/><Relationship Id="rId3" Type="http://schemas.openxmlformats.org/officeDocument/2006/relationships/hyperlink" Target="https://eiti.org/countries" TargetMode="External"/><Relationship Id="rId7" Type="http://schemas.openxmlformats.org/officeDocument/2006/relationships/hyperlink" Target="https://en.wikipedia.org/wiki/ISO_4217" TargetMode="External"/><Relationship Id="rId12" Type="http://schemas.openxmlformats.org/officeDocument/2006/relationships/hyperlink" Target="https://eiti.org/document/standard" TargetMode="External"/><Relationship Id="rId2" Type="http://schemas.openxmlformats.org/officeDocument/2006/relationships/hyperlink" Target="mailto:data@eiti.org" TargetMode="External"/><Relationship Id="rId16" Type="http://schemas.openxmlformats.org/officeDocument/2006/relationships/drawing" Target="../drawings/drawing2.xml"/><Relationship Id="rId1" Type="http://schemas.openxmlformats.org/officeDocument/2006/relationships/hyperlink" Target="https://eiti.org/countries" TargetMode="External"/><Relationship Id="rId6" Type="http://schemas.openxmlformats.org/officeDocument/2006/relationships/hyperlink" Target="mailto:data@eiti.org" TargetMode="External"/><Relationship Id="rId11" Type="http://schemas.openxmlformats.org/officeDocument/2006/relationships/hyperlink" Target="mailto:data@eiti.org" TargetMode="External"/><Relationship Id="rId5" Type="http://schemas.openxmlformats.org/officeDocument/2006/relationships/hyperlink" Target="https://eiti.org/countries" TargetMode="External"/><Relationship Id="rId15" Type="http://schemas.openxmlformats.org/officeDocument/2006/relationships/printerSettings" Target="../printerSettings/printerSettings2.bin"/><Relationship Id="rId10" Type="http://schemas.openxmlformats.org/officeDocument/2006/relationships/hyperlink" Target="https://eiti.org/document/standard" TargetMode="External"/><Relationship Id="rId4" Type="http://schemas.openxmlformats.org/officeDocument/2006/relationships/hyperlink" Target="mailto:data@eiti.org" TargetMode="External"/><Relationship Id="rId9" Type="http://schemas.openxmlformats.org/officeDocument/2006/relationships/hyperlink" Target="mailto:data@eiti.org" TargetMode="External"/><Relationship Id="rId14" Type="http://schemas.openxmlformats.org/officeDocument/2006/relationships/hyperlink" Target="https://eiti.org/summary-data-templat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iti.org/document/standard" TargetMode="External"/><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26" Type="http://schemas.openxmlformats.org/officeDocument/2006/relationships/hyperlink" Target="https://eiti.org/countries" TargetMode="External"/><Relationship Id="rId3" Type="http://schemas.openxmlformats.org/officeDocument/2006/relationships/hyperlink" Target="https://eiti.org/document/standard" TargetMode="External"/><Relationship Id="rId21" Type="http://schemas.openxmlformats.org/officeDocument/2006/relationships/hyperlink" Target="https://eiti.org/document/standard" TargetMode="External"/><Relationship Id="rId34" Type="http://schemas.openxmlformats.org/officeDocument/2006/relationships/hyperlink" Target="https://eiti.org/document/standard" TargetMode="External"/><Relationship Id="rId7" Type="http://schemas.openxmlformats.org/officeDocument/2006/relationships/hyperlink" Target="https://eiti.org/document/standard"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mailto:data@eiti.org" TargetMode="External"/><Relationship Id="rId33" Type="http://schemas.openxmlformats.org/officeDocument/2006/relationships/hyperlink" Target="https://eiti.org/summary-data-template" TargetMode="External"/><Relationship Id="rId2" Type="http://schemas.openxmlformats.org/officeDocument/2006/relationships/hyperlink" Target="https://eiti.org/document/standard" TargetMode="External"/><Relationship Id="rId16" Type="http://schemas.openxmlformats.org/officeDocument/2006/relationships/hyperlink" Target="https://eiti.org/document/standard" TargetMode="External"/><Relationship Id="rId20" Type="http://schemas.openxmlformats.org/officeDocument/2006/relationships/hyperlink" Target="https://eiti.org/document/standard" TargetMode="External"/><Relationship Id="rId29"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eiti.org/countries" TargetMode="External"/><Relationship Id="rId32" Type="http://schemas.openxmlformats.org/officeDocument/2006/relationships/hyperlink" Target="https://eiti.org/" TargetMode="External"/><Relationship Id="rId5"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mailto:data@eiti.org" TargetMode="External"/><Relationship Id="rId28" Type="http://schemas.openxmlformats.org/officeDocument/2006/relationships/hyperlink" Target="https://eiti.org/countries" TargetMode="External"/><Relationship Id="rId36" Type="http://schemas.openxmlformats.org/officeDocument/2006/relationships/drawing" Target="../drawings/drawing3.xml"/><Relationship Id="rId10" Type="http://schemas.openxmlformats.org/officeDocument/2006/relationships/hyperlink" Target="https://eiti.org/document/standard" TargetMode="External"/><Relationship Id="rId19" Type="http://schemas.openxmlformats.org/officeDocument/2006/relationships/hyperlink" Target="https://eiti.org/document/standard" TargetMode="External"/><Relationship Id="rId31" Type="http://schemas.openxmlformats.org/officeDocument/2006/relationships/hyperlink" Target="mailto:data@eiti.org" TargetMode="External"/><Relationship Id="rId4" Type="http://schemas.openxmlformats.org/officeDocument/2006/relationships/hyperlink" Target="https://eiti.org/document/standard" TargetMode="External"/><Relationship Id="rId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mailto:data@eiti.org" TargetMode="External"/><Relationship Id="rId30" Type="http://schemas.openxmlformats.org/officeDocument/2006/relationships/hyperlink" Target="https://eiti.org/countries"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eiti.org/summary-data-template" TargetMode="External"/><Relationship Id="rId7" Type="http://schemas.openxmlformats.org/officeDocument/2006/relationships/drawing" Target="../drawings/drawing4.xml"/><Relationship Id="rId12" Type="http://schemas.openxmlformats.org/officeDocument/2006/relationships/comments" Target="../comments1.xml"/><Relationship Id="rId2" Type="http://schemas.openxmlformats.org/officeDocument/2006/relationships/hyperlink" Target="mailto:data@eiti.org" TargetMode="External"/><Relationship Id="rId1" Type="http://schemas.openxmlformats.org/officeDocument/2006/relationships/hyperlink" Target="https://eiti.org/countries" TargetMode="External"/><Relationship Id="rId6" Type="http://schemas.openxmlformats.org/officeDocument/2006/relationships/printerSettings" Target="../printerSettings/printerSettings4.bin"/><Relationship Id="rId11" Type="http://schemas.openxmlformats.org/officeDocument/2006/relationships/table" Target="../tables/table3.xml"/><Relationship Id="rId5" Type="http://schemas.openxmlformats.org/officeDocument/2006/relationships/hyperlink" Target="https://eiti.org/" TargetMode="External"/><Relationship Id="rId10" Type="http://schemas.openxmlformats.org/officeDocument/2006/relationships/table" Target="../tables/table2.xml"/><Relationship Id="rId4" Type="http://schemas.openxmlformats.org/officeDocument/2006/relationships/hyperlink" Target="mailto:data@eiti.org" TargetMode="External"/><Relationship Id="rId9"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hyperlink" Target="https://eiti.org/document/standard" TargetMode="External"/><Relationship Id="rId3" Type="http://schemas.openxmlformats.org/officeDocument/2006/relationships/hyperlink" Target="https://eiti.org/summary-data-template" TargetMode="External"/><Relationship Id="rId7" Type="http://schemas.openxmlformats.org/officeDocument/2006/relationships/hyperlink" Target="mailto:data@eiti.org" TargetMode="External"/><Relationship Id="rId12" Type="http://schemas.openxmlformats.org/officeDocument/2006/relationships/table" Target="../tables/table4.xml"/><Relationship Id="rId2" Type="http://schemas.openxmlformats.org/officeDocument/2006/relationships/hyperlink" Target="mailto:data@eiti.org" TargetMode="External"/><Relationship Id="rId1" Type="http://schemas.openxmlformats.org/officeDocument/2006/relationships/hyperlink" Target="https://eiti.org/countries" TargetMode="External"/><Relationship Id="rId6" Type="http://schemas.openxmlformats.org/officeDocument/2006/relationships/hyperlink" Target="https://eiti.org/document/standard" TargetMode="External"/><Relationship Id="rId11" Type="http://schemas.openxmlformats.org/officeDocument/2006/relationships/drawing" Target="../drawings/drawing5.xml"/><Relationship Id="rId5" Type="http://schemas.openxmlformats.org/officeDocument/2006/relationships/hyperlink" Target="https://eiti.org/summary-data-templates" TargetMode="External"/><Relationship Id="rId10" Type="http://schemas.openxmlformats.org/officeDocument/2006/relationships/printerSettings" Target="../printerSettings/printerSettings5.bin"/><Relationship Id="rId4" Type="http://schemas.openxmlformats.org/officeDocument/2006/relationships/hyperlink" Target="https://www.imf.org/external/np/sta/gfsm/" TargetMode="External"/><Relationship Id="rId9" Type="http://schemas.openxmlformats.org/officeDocument/2006/relationships/hyperlink" Target="https://eiti.org/"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eiti.org/summary-data-template" TargetMode="External"/><Relationship Id="rId7" Type="http://schemas.openxmlformats.org/officeDocument/2006/relationships/printerSettings" Target="../printerSettings/printerSettings6.bin"/><Relationship Id="rId2" Type="http://schemas.openxmlformats.org/officeDocument/2006/relationships/hyperlink" Target="mailto:data@eiti.org" TargetMode="External"/><Relationship Id="rId1" Type="http://schemas.openxmlformats.org/officeDocument/2006/relationships/hyperlink" Target="https://eiti.org/countries" TargetMode="External"/><Relationship Id="rId6" Type="http://schemas.openxmlformats.org/officeDocument/2006/relationships/hyperlink" Target="https://eiti.org/" TargetMode="External"/><Relationship Id="rId5" Type="http://schemas.openxmlformats.org/officeDocument/2006/relationships/hyperlink" Target="mailto:data@eiti.org" TargetMode="External"/><Relationship Id="rId4" Type="http://schemas.openxmlformats.org/officeDocument/2006/relationships/hyperlink" Target="https://eiti.org/document/standard" TargetMode="External"/><Relationship Id="rId9" Type="http://schemas.openxmlformats.org/officeDocument/2006/relationships/table" Target="../tables/table5.xm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table" Target="../tables/table9.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5688-E42F-4832-8C6E-9919F2571DF6}">
  <sheetPr codeName="Sheet1"/>
  <dimension ref="B1:P122"/>
  <sheetViews>
    <sheetView showGridLines="0" topLeftCell="A43" zoomScaleNormal="100" workbookViewId="0">
      <selection activeCell="F23" sqref="F23"/>
    </sheetView>
  </sheetViews>
  <sheetFormatPr defaultColWidth="4" defaultRowHeight="24" customHeight="1" x14ac:dyDescent="0.35"/>
  <cols>
    <col min="1" max="1" width="4" style="98"/>
    <col min="2" max="2" width="4" style="98" hidden="1" customWidth="1"/>
    <col min="3" max="3" width="76.54296875" style="98" customWidth="1"/>
    <col min="4" max="4" width="2.81640625" style="98" customWidth="1"/>
    <col min="5" max="5" width="56.1796875" style="98" customWidth="1"/>
    <col min="6" max="6" width="2.81640625" style="98" customWidth="1"/>
    <col min="7" max="7" width="50.54296875" style="98" customWidth="1"/>
    <col min="8" max="14" width="4" style="98"/>
    <col min="15" max="15" width="42" style="98" bestFit="1" customWidth="1"/>
    <col min="16" max="16384" width="4" style="98"/>
  </cols>
  <sheetData>
    <row r="1" spans="2:14" ht="15.75" customHeight="1" x14ac:dyDescent="0.35"/>
    <row r="2" spans="2:14" ht="15.5" x14ac:dyDescent="0.35">
      <c r="C2" s="2"/>
      <c r="E2" s="2"/>
    </row>
    <row r="3" spans="2:14" ht="15.5" x14ac:dyDescent="0.35">
      <c r="B3" s="2"/>
      <c r="C3" s="2"/>
      <c r="E3" s="5"/>
      <c r="G3" s="5"/>
      <c r="H3" s="2"/>
    </row>
    <row r="4" spans="2:14" ht="15.5" x14ac:dyDescent="0.35">
      <c r="B4" s="2"/>
      <c r="C4" s="2"/>
      <c r="E4" s="5" t="s">
        <v>1885</v>
      </c>
      <c r="G4" s="5" t="s">
        <v>1886</v>
      </c>
      <c r="H4" s="2"/>
    </row>
    <row r="5" spans="2:14" ht="15.5" x14ac:dyDescent="0.35">
      <c r="B5" s="2"/>
      <c r="H5" s="2"/>
    </row>
    <row r="6" spans="2:14" ht="15.5" x14ac:dyDescent="0.35">
      <c r="B6" s="2"/>
      <c r="H6" s="2"/>
    </row>
    <row r="7" spans="2:14" ht="15.5" x14ac:dyDescent="0.35">
      <c r="B7" s="2"/>
      <c r="H7" s="2"/>
    </row>
    <row r="8" spans="2:14" ht="15.5" x14ac:dyDescent="0.35">
      <c r="B8" s="2"/>
      <c r="H8" s="2"/>
    </row>
    <row r="9" spans="2:14" ht="15.5" x14ac:dyDescent="0.35">
      <c r="B9" s="2"/>
      <c r="C9" s="13"/>
      <c r="D9" s="14"/>
      <c r="E9" s="14"/>
      <c r="F9" s="4"/>
      <c r="G9" s="4"/>
      <c r="H9" s="2"/>
      <c r="I9" s="2"/>
      <c r="J9" s="2"/>
      <c r="K9" s="2"/>
      <c r="L9" s="2"/>
      <c r="M9" s="2"/>
      <c r="N9" s="2"/>
    </row>
    <row r="10" spans="2:14" ht="23.5" x14ac:dyDescent="0.35">
      <c r="B10" s="2"/>
      <c r="C10" s="97" t="s">
        <v>1</v>
      </c>
      <c r="D10" s="11"/>
      <c r="E10" s="11"/>
      <c r="F10" s="4"/>
      <c r="G10" s="4"/>
      <c r="H10" s="2"/>
      <c r="I10" s="2"/>
      <c r="J10" s="2"/>
      <c r="K10" s="2"/>
      <c r="L10" s="2"/>
      <c r="M10" s="2"/>
      <c r="N10" s="2"/>
    </row>
    <row r="11" spans="2:14" ht="15.5" x14ac:dyDescent="0.35">
      <c r="B11" s="2"/>
      <c r="C11" s="238" t="s">
        <v>1887</v>
      </c>
      <c r="D11" s="12"/>
      <c r="E11" s="12"/>
      <c r="F11" s="4"/>
      <c r="G11" s="4"/>
      <c r="H11" s="2"/>
      <c r="I11" s="2"/>
      <c r="J11" s="2"/>
      <c r="K11" s="2"/>
      <c r="L11" s="2"/>
      <c r="M11" s="2"/>
      <c r="N11" s="2"/>
    </row>
    <row r="12" spans="2:14" ht="15.5" x14ac:dyDescent="0.35">
      <c r="B12" s="2"/>
      <c r="C12" s="13"/>
      <c r="D12" s="14"/>
      <c r="E12" s="14"/>
      <c r="F12" s="4"/>
      <c r="G12" s="4"/>
      <c r="H12" s="2"/>
      <c r="I12" s="2"/>
      <c r="J12" s="2"/>
      <c r="K12" s="2"/>
      <c r="L12" s="2"/>
      <c r="M12" s="2"/>
      <c r="N12" s="2"/>
    </row>
    <row r="13" spans="2:14" ht="15.5" x14ac:dyDescent="0.35">
      <c r="B13" s="2"/>
      <c r="C13" s="240" t="s">
        <v>1889</v>
      </c>
      <c r="D13" s="14"/>
      <c r="E13" s="14"/>
      <c r="F13" s="4"/>
      <c r="G13" s="4"/>
      <c r="H13" s="2"/>
      <c r="I13" s="2"/>
      <c r="J13" s="2"/>
      <c r="K13" s="2"/>
      <c r="L13" s="2"/>
      <c r="M13" s="2"/>
      <c r="N13" s="2"/>
    </row>
    <row r="14" spans="2:14" ht="15.5" x14ac:dyDescent="0.35">
      <c r="B14" s="2"/>
      <c r="C14" s="310" t="s">
        <v>10</v>
      </c>
      <c r="D14" s="310"/>
      <c r="E14" s="310"/>
      <c r="F14" s="4"/>
      <c r="G14" s="4"/>
      <c r="H14" s="2"/>
      <c r="I14" s="2"/>
      <c r="J14" s="2"/>
      <c r="K14" s="2"/>
      <c r="L14" s="2"/>
      <c r="M14" s="2"/>
      <c r="N14" s="2"/>
    </row>
    <row r="15" spans="2:14" ht="15.5" x14ac:dyDescent="0.35">
      <c r="B15" s="2"/>
      <c r="C15" s="236"/>
      <c r="D15" s="236"/>
      <c r="E15" s="236"/>
      <c r="F15" s="4"/>
      <c r="G15" s="4"/>
      <c r="H15" s="2"/>
      <c r="I15" s="2"/>
      <c r="J15" s="2"/>
      <c r="K15" s="2"/>
      <c r="L15" s="2"/>
      <c r="M15" s="2"/>
      <c r="N15" s="2"/>
    </row>
    <row r="16" spans="2:14" ht="15.5" x14ac:dyDescent="0.35">
      <c r="B16" s="2"/>
      <c r="C16" s="241" t="s">
        <v>1890</v>
      </c>
      <c r="D16" s="15"/>
      <c r="E16" s="15"/>
      <c r="F16" s="4"/>
      <c r="G16" s="4"/>
      <c r="H16" s="2"/>
      <c r="I16" s="2"/>
      <c r="J16" s="2"/>
      <c r="K16" s="2"/>
      <c r="L16" s="2"/>
      <c r="M16" s="2"/>
      <c r="N16" s="2"/>
    </row>
    <row r="17" spans="2:14" ht="15.5" x14ac:dyDescent="0.35">
      <c r="B17" s="2"/>
      <c r="C17" s="242" t="s">
        <v>1891</v>
      </c>
      <c r="D17" s="15"/>
      <c r="E17" s="15"/>
      <c r="F17" s="4"/>
      <c r="G17" s="4"/>
      <c r="H17" s="2"/>
      <c r="I17" s="2"/>
      <c r="J17" s="2"/>
      <c r="K17" s="2"/>
      <c r="L17" s="2"/>
      <c r="M17" s="2"/>
      <c r="N17" s="2"/>
    </row>
    <row r="18" spans="2:14" ht="15.5" x14ac:dyDescent="0.35">
      <c r="B18" s="2"/>
      <c r="C18" s="242" t="s">
        <v>1892</v>
      </c>
      <c r="D18" s="15"/>
      <c r="E18" s="15"/>
      <c r="F18" s="4"/>
      <c r="G18" s="4"/>
      <c r="H18" s="2"/>
      <c r="I18" s="2"/>
      <c r="J18" s="2"/>
      <c r="K18" s="2"/>
      <c r="L18" s="2"/>
      <c r="M18" s="2"/>
      <c r="N18" s="2"/>
    </row>
    <row r="19" spans="2:14" ht="15.5" x14ac:dyDescent="0.35">
      <c r="B19" s="2"/>
      <c r="C19" s="313" t="s">
        <v>1975</v>
      </c>
      <c r="D19" s="313"/>
      <c r="E19" s="313"/>
      <c r="F19" s="4"/>
      <c r="G19" s="4"/>
      <c r="H19" s="2"/>
      <c r="I19" s="2"/>
      <c r="J19" s="2"/>
      <c r="K19" s="2"/>
      <c r="L19" s="2"/>
      <c r="M19" s="2"/>
      <c r="N19" s="2"/>
    </row>
    <row r="20" spans="2:14" ht="32" customHeight="1" x14ac:dyDescent="0.35">
      <c r="B20" s="2"/>
      <c r="C20" s="308" t="s">
        <v>1893</v>
      </c>
      <c r="D20" s="309"/>
      <c r="E20" s="309"/>
      <c r="F20" s="4"/>
      <c r="G20" s="4"/>
      <c r="H20" s="2"/>
      <c r="I20" s="2"/>
      <c r="J20" s="2"/>
      <c r="K20" s="2"/>
      <c r="L20" s="2"/>
      <c r="M20" s="2"/>
      <c r="N20" s="2"/>
    </row>
    <row r="21" spans="2:14" ht="15.5" x14ac:dyDescent="0.35">
      <c r="B21" s="2"/>
      <c r="C21" s="15"/>
      <c r="D21" s="15"/>
      <c r="E21" s="15"/>
      <c r="F21" s="4"/>
      <c r="G21" s="4"/>
      <c r="H21" s="2"/>
      <c r="I21" s="2"/>
      <c r="J21" s="2"/>
      <c r="K21" s="2"/>
      <c r="L21" s="2"/>
      <c r="M21" s="2"/>
      <c r="N21" s="2"/>
    </row>
    <row r="22" spans="2:14" ht="15.5" x14ac:dyDescent="0.35">
      <c r="B22" s="2"/>
      <c r="C22" s="168" t="s">
        <v>1865</v>
      </c>
      <c r="D22" s="16"/>
      <c r="E22" s="16"/>
      <c r="F22" s="4"/>
      <c r="G22" s="4"/>
      <c r="H22" s="2"/>
      <c r="I22" s="2"/>
      <c r="J22" s="2"/>
      <c r="K22" s="2"/>
      <c r="L22" s="2"/>
      <c r="M22" s="2"/>
      <c r="N22" s="2"/>
    </row>
    <row r="23" spans="2:14" ht="15.5" x14ac:dyDescent="0.35">
      <c r="B23" s="2"/>
      <c r="C23" s="16"/>
      <c r="D23" s="16"/>
      <c r="E23" s="16"/>
      <c r="F23" s="4"/>
      <c r="G23" s="4"/>
      <c r="H23" s="2"/>
      <c r="I23" s="2"/>
      <c r="J23" s="2"/>
      <c r="K23" s="2"/>
      <c r="L23" s="2"/>
      <c r="M23" s="2"/>
      <c r="N23" s="2"/>
    </row>
    <row r="24" spans="2:14" ht="15.5" x14ac:dyDescent="0.35">
      <c r="B24" s="2"/>
      <c r="C24" s="94"/>
      <c r="D24" s="11"/>
      <c r="E24" s="11"/>
      <c r="F24" s="4"/>
      <c r="G24" s="4"/>
      <c r="H24" s="2"/>
      <c r="I24" s="2"/>
      <c r="J24" s="2"/>
      <c r="K24" s="2"/>
      <c r="L24" s="2"/>
      <c r="M24" s="2"/>
      <c r="N24" s="2"/>
    </row>
    <row r="25" spans="2:14" ht="15.5" x14ac:dyDescent="0.35">
      <c r="B25" s="2"/>
      <c r="C25" s="243" t="s">
        <v>1894</v>
      </c>
      <c r="D25" s="11"/>
      <c r="E25" s="11"/>
      <c r="F25" s="4"/>
      <c r="G25" s="4"/>
      <c r="H25" s="2"/>
      <c r="I25" s="2"/>
      <c r="J25" s="2"/>
      <c r="K25" s="2"/>
      <c r="L25" s="2"/>
      <c r="M25" s="2"/>
      <c r="N25" s="2"/>
    </row>
    <row r="26" spans="2:14" ht="15.5" x14ac:dyDescent="0.35">
      <c r="B26" s="2"/>
      <c r="C26" s="17"/>
      <c r="D26" s="11"/>
      <c r="E26" s="11"/>
      <c r="F26" s="4"/>
      <c r="G26" s="4"/>
      <c r="H26" s="2"/>
      <c r="I26" s="2"/>
      <c r="J26" s="2"/>
      <c r="K26" s="2"/>
      <c r="L26" s="2"/>
      <c r="M26" s="2"/>
      <c r="N26" s="2"/>
    </row>
    <row r="27" spans="2:14" ht="15.5" x14ac:dyDescent="0.35">
      <c r="B27" s="2"/>
      <c r="C27" s="244" t="s">
        <v>1895</v>
      </c>
      <c r="D27" s="11"/>
      <c r="E27" s="11"/>
      <c r="F27" s="4"/>
      <c r="G27" s="4"/>
      <c r="H27" s="2"/>
      <c r="I27" s="2"/>
      <c r="J27" s="2"/>
      <c r="K27" s="2"/>
      <c r="L27" s="2"/>
      <c r="M27" s="2"/>
      <c r="N27" s="2"/>
    </row>
    <row r="28" spans="2:14" ht="15.5" x14ac:dyDescent="0.35">
      <c r="B28" s="2"/>
      <c r="C28" s="244" t="s">
        <v>1896</v>
      </c>
      <c r="D28" s="11"/>
      <c r="E28" s="11"/>
      <c r="F28" s="4"/>
      <c r="G28" s="4"/>
      <c r="H28" s="2"/>
      <c r="I28" s="2"/>
      <c r="J28" s="2"/>
      <c r="K28" s="2"/>
      <c r="L28" s="2"/>
      <c r="M28" s="2"/>
      <c r="N28" s="2"/>
    </row>
    <row r="29" spans="2:14" ht="15.5" x14ac:dyDescent="0.35">
      <c r="B29" s="2"/>
      <c r="C29" s="244" t="s">
        <v>1897</v>
      </c>
      <c r="D29" s="11"/>
      <c r="E29" s="11"/>
      <c r="F29" s="4"/>
      <c r="G29" s="4"/>
      <c r="H29" s="2"/>
      <c r="I29" s="2"/>
      <c r="J29" s="2"/>
      <c r="K29" s="2"/>
      <c r="L29" s="2"/>
      <c r="M29" s="2"/>
      <c r="N29" s="2"/>
    </row>
    <row r="30" spans="2:14" ht="15.5" x14ac:dyDescent="0.35">
      <c r="B30" s="2"/>
      <c r="C30" s="244" t="s">
        <v>1898</v>
      </c>
      <c r="D30" s="11"/>
      <c r="E30" s="11"/>
      <c r="F30" s="4"/>
      <c r="G30" s="4"/>
      <c r="H30" s="2"/>
      <c r="I30" s="2"/>
      <c r="J30" s="2"/>
      <c r="K30" s="2"/>
      <c r="L30" s="2"/>
      <c r="M30" s="2"/>
      <c r="N30" s="2"/>
    </row>
    <row r="31" spans="2:14" ht="15.5" x14ac:dyDescent="0.35">
      <c r="B31" s="2"/>
      <c r="C31" s="244" t="s">
        <v>1899</v>
      </c>
      <c r="D31" s="11"/>
      <c r="E31" s="11"/>
      <c r="F31" s="4"/>
      <c r="G31" s="4"/>
      <c r="H31" s="2"/>
      <c r="I31" s="2"/>
      <c r="J31" s="2"/>
      <c r="K31" s="2"/>
      <c r="L31" s="2"/>
      <c r="M31" s="2"/>
      <c r="N31" s="2"/>
    </row>
    <row r="32" spans="2:14" ht="15.5" x14ac:dyDescent="0.35">
      <c r="B32" s="2"/>
      <c r="C32" s="94"/>
      <c r="D32" s="94"/>
      <c r="E32" s="94"/>
      <c r="F32" s="4"/>
      <c r="G32" s="4"/>
      <c r="H32" s="2"/>
      <c r="I32" s="2"/>
      <c r="J32" s="2"/>
      <c r="K32" s="2"/>
      <c r="L32" s="2"/>
      <c r="M32" s="2"/>
      <c r="N32" s="2"/>
    </row>
    <row r="33" spans="2:14" ht="15.5" x14ac:dyDescent="0.35">
      <c r="B33" s="2"/>
      <c r="C33" s="311" t="s">
        <v>0</v>
      </c>
      <c r="D33" s="311"/>
      <c r="E33" s="83" t="s">
        <v>1738</v>
      </c>
      <c r="F33" s="4"/>
      <c r="G33" s="4"/>
      <c r="H33" s="2"/>
      <c r="I33" s="2"/>
      <c r="J33" s="2"/>
      <c r="K33" s="2"/>
      <c r="L33" s="2"/>
      <c r="M33" s="2"/>
      <c r="N33" s="2"/>
    </row>
    <row r="34" spans="2:14" s="248" customFormat="1" ht="15.5" x14ac:dyDescent="0.35">
      <c r="B34" s="253"/>
      <c r="C34" s="254"/>
      <c r="D34" s="254"/>
      <c r="E34" s="255"/>
      <c r="F34" s="253"/>
      <c r="G34" s="253"/>
      <c r="H34" s="253"/>
      <c r="I34" s="253"/>
      <c r="J34" s="253"/>
      <c r="K34" s="253"/>
      <c r="L34" s="253"/>
      <c r="M34" s="253"/>
      <c r="N34" s="253"/>
    </row>
    <row r="35" spans="2:14" ht="15.5" x14ac:dyDescent="0.35">
      <c r="B35" s="2"/>
      <c r="C35" s="232" t="s">
        <v>1883</v>
      </c>
      <c r="E35" s="246" t="s">
        <v>1902</v>
      </c>
      <c r="G35" s="247" t="s">
        <v>1903</v>
      </c>
      <c r="H35" s="2"/>
    </row>
    <row r="36" spans="2:14" s="248" customFormat="1" ht="15.5" x14ac:dyDescent="0.35">
      <c r="B36" s="253"/>
      <c r="C36" s="256"/>
      <c r="E36" s="256"/>
      <c r="G36" s="256"/>
      <c r="H36" s="253"/>
    </row>
    <row r="37" spans="2:14" ht="15.5" x14ac:dyDescent="0.35">
      <c r="B37" s="2"/>
      <c r="C37" s="241" t="s">
        <v>1901</v>
      </c>
      <c r="D37" s="94"/>
      <c r="E37" s="18"/>
      <c r="F37" s="4"/>
      <c r="G37" s="4"/>
      <c r="H37" s="2"/>
      <c r="I37" s="2"/>
      <c r="J37" s="2"/>
      <c r="K37" s="2"/>
      <c r="L37" s="2"/>
      <c r="M37" s="2"/>
      <c r="N37" s="2"/>
    </row>
    <row r="38" spans="2:14" ht="15.5" x14ac:dyDescent="0.35">
      <c r="B38" s="2"/>
      <c r="C38" s="3"/>
      <c r="D38" s="3"/>
      <c r="E38" s="239"/>
      <c r="F38" s="2"/>
      <c r="G38" s="2"/>
      <c r="H38" s="2"/>
      <c r="I38" s="2"/>
      <c r="J38" s="2"/>
      <c r="K38" s="2"/>
      <c r="L38" s="2"/>
      <c r="M38" s="2"/>
      <c r="N38" s="2"/>
    </row>
    <row r="40" spans="2:14" ht="15.65" customHeight="1" x14ac:dyDescent="0.35">
      <c r="B40" s="2"/>
      <c r="C40" s="146" t="s">
        <v>1844</v>
      </c>
      <c r="D40" s="105"/>
      <c r="E40" s="137" t="s">
        <v>1870</v>
      </c>
      <c r="F40" s="138"/>
      <c r="G40" s="139"/>
      <c r="H40" s="2"/>
    </row>
    <row r="41" spans="2:14" ht="43.5" customHeight="1" x14ac:dyDescent="0.35">
      <c r="B41" s="2"/>
      <c r="C41" s="147" t="s">
        <v>1847</v>
      </c>
      <c r="D41" s="105"/>
      <c r="E41" s="140" t="s">
        <v>1851</v>
      </c>
      <c r="F41" s="93"/>
      <c r="G41" s="141"/>
      <c r="H41" s="2"/>
    </row>
    <row r="42" spans="2:14" ht="31.5" customHeight="1" x14ac:dyDescent="0.35">
      <c r="B42" s="2"/>
      <c r="C42" s="147" t="s">
        <v>1848</v>
      </c>
      <c r="D42" s="105"/>
      <c r="E42" s="142" t="s">
        <v>1850</v>
      </c>
      <c r="F42" s="93"/>
      <c r="G42" s="141"/>
      <c r="H42" s="2"/>
    </row>
    <row r="43" spans="2:14" ht="15.65" customHeight="1" x14ac:dyDescent="0.35">
      <c r="B43" s="2"/>
      <c r="C43" s="147" t="s">
        <v>1849</v>
      </c>
      <c r="D43" s="105"/>
      <c r="E43" s="140" t="s">
        <v>1852</v>
      </c>
      <c r="F43" s="93"/>
      <c r="G43" s="141"/>
      <c r="H43" s="2"/>
    </row>
    <row r="44" spans="2:14" ht="48" customHeight="1" x14ac:dyDescent="0.35">
      <c r="B44" s="2"/>
      <c r="C44" s="245" t="s">
        <v>1900</v>
      </c>
      <c r="D44" s="105"/>
      <c r="E44" s="143" t="s">
        <v>1853</v>
      </c>
      <c r="F44" s="144"/>
      <c r="G44" s="145"/>
      <c r="H44" s="2"/>
    </row>
    <row r="45" spans="2:14" ht="12" customHeight="1" x14ac:dyDescent="0.35">
      <c r="B45" s="2"/>
      <c r="H45" s="2"/>
    </row>
    <row r="46" spans="2:14" ht="12" customHeight="1" thickBot="1" x14ac:dyDescent="0.4">
      <c r="B46" s="2"/>
      <c r="C46" s="312" t="s">
        <v>1969</v>
      </c>
      <c r="D46" s="312"/>
      <c r="E46" s="312"/>
      <c r="F46" s="312"/>
      <c r="G46" s="312"/>
      <c r="H46" s="2"/>
    </row>
    <row r="47" spans="2:14" ht="14" customHeight="1" thickBot="1" x14ac:dyDescent="0.4">
      <c r="B47" s="2"/>
      <c r="C47" s="305" t="s">
        <v>1971</v>
      </c>
      <c r="D47" s="305"/>
      <c r="E47" s="305"/>
      <c r="F47" s="305"/>
      <c r="G47" s="305"/>
      <c r="H47" s="2"/>
    </row>
    <row r="48" spans="2:14" ht="14" customHeight="1" thickBot="1" x14ac:dyDescent="0.4">
      <c r="C48" s="312" t="s">
        <v>1970</v>
      </c>
      <c r="D48" s="312"/>
      <c r="E48" s="312"/>
      <c r="F48" s="312"/>
      <c r="G48" s="312"/>
    </row>
    <row r="49" spans="2:16" ht="15.5" customHeight="1" thickBot="1" x14ac:dyDescent="0.4">
      <c r="C49" s="305" t="s">
        <v>1972</v>
      </c>
      <c r="D49" s="305"/>
      <c r="E49" s="305"/>
      <c r="F49" s="305"/>
      <c r="G49" s="305"/>
    </row>
    <row r="50" spans="2:16" ht="16" thickBot="1" x14ac:dyDescent="0.4">
      <c r="C50" s="9"/>
      <c r="D50" s="9"/>
      <c r="E50" s="9"/>
      <c r="F50" s="9"/>
      <c r="G50" s="10"/>
    </row>
    <row r="51" spans="2:16" ht="18.75" customHeight="1" x14ac:dyDescent="0.35">
      <c r="C51" s="306" t="s">
        <v>3</v>
      </c>
      <c r="D51" s="306"/>
      <c r="E51" s="306"/>
      <c r="G51" s="2"/>
    </row>
    <row r="52" spans="2:16" ht="15.5" x14ac:dyDescent="0.35">
      <c r="C52" s="307" t="s">
        <v>1585</v>
      </c>
      <c r="D52" s="307"/>
      <c r="E52" s="307"/>
    </row>
    <row r="53" spans="2:16" ht="15.5" x14ac:dyDescent="0.35">
      <c r="B53" s="96" t="s">
        <v>1001</v>
      </c>
      <c r="C53" s="128"/>
      <c r="D53" s="96"/>
      <c r="E53" s="102"/>
      <c r="F53" s="96"/>
      <c r="G53" s="96"/>
      <c r="H53" s="2"/>
    </row>
    <row r="54" spans="2:16" ht="15.5" x14ac:dyDescent="0.35">
      <c r="B54" s="121"/>
      <c r="C54" s="121"/>
      <c r="D54" s="2"/>
      <c r="E54" s="106"/>
      <c r="F54" s="2"/>
      <c r="G54" s="106"/>
      <c r="H54" s="2"/>
    </row>
    <row r="55" spans="2:16" s="20" customFormat="1" ht="15.5" x14ac:dyDescent="0.35">
      <c r="B55" s="96" t="s">
        <v>1002</v>
      </c>
      <c r="C55" s="125"/>
      <c r="D55" s="96"/>
      <c r="E55" s="129"/>
      <c r="F55" s="96"/>
      <c r="G55" s="96"/>
      <c r="H55" s="96"/>
    </row>
    <row r="56" spans="2:16" s="20" customFormat="1" ht="15.5" x14ac:dyDescent="0.35">
      <c r="B56" s="96" t="s">
        <v>1002</v>
      </c>
      <c r="C56" s="125"/>
      <c r="D56" s="96"/>
      <c r="E56" s="129"/>
      <c r="F56" s="96"/>
      <c r="G56" s="96"/>
      <c r="H56" s="96"/>
      <c r="O56" s="98"/>
      <c r="P56" s="98"/>
    </row>
    <row r="57" spans="2:16" ht="15" customHeight="1" x14ac:dyDescent="0.35">
      <c r="B57" s="121"/>
      <c r="C57" s="121"/>
      <c r="D57" s="2"/>
      <c r="E57" s="106"/>
      <c r="F57" s="2"/>
      <c r="G57" s="106"/>
      <c r="H57" s="2"/>
    </row>
    <row r="58" spans="2:16" ht="15.5" x14ac:dyDescent="0.35">
      <c r="B58" s="96" t="s">
        <v>1337</v>
      </c>
      <c r="C58" s="130"/>
      <c r="D58" s="96"/>
      <c r="E58" s="102"/>
      <c r="F58" s="96"/>
      <c r="G58" s="96"/>
      <c r="H58" s="2"/>
      <c r="O58" s="20"/>
    </row>
    <row r="59" spans="2:16" s="20" customFormat="1" ht="15.5" x14ac:dyDescent="0.35">
      <c r="B59" s="96" t="s">
        <v>1337</v>
      </c>
      <c r="C59" s="125"/>
      <c r="D59" s="96"/>
      <c r="E59" s="102"/>
      <c r="F59" s="96"/>
      <c r="G59" s="96"/>
      <c r="H59" s="96"/>
    </row>
    <row r="60" spans="2:16" ht="15.5" x14ac:dyDescent="0.35">
      <c r="B60" s="96" t="s">
        <v>1337</v>
      </c>
      <c r="C60" s="125"/>
      <c r="D60" s="96"/>
      <c r="E60" s="129"/>
      <c r="F60" s="96"/>
      <c r="G60" s="96"/>
      <c r="H60" s="2"/>
    </row>
    <row r="61" spans="2:16" s="20" customFormat="1" ht="15.5" x14ac:dyDescent="0.35">
      <c r="B61" s="96" t="s">
        <v>1337</v>
      </c>
      <c r="C61" s="125"/>
      <c r="D61" s="96"/>
      <c r="E61" s="102"/>
      <c r="F61" s="96"/>
      <c r="G61" s="131"/>
      <c r="H61" s="96"/>
    </row>
    <row r="62" spans="2:16" ht="15.5" x14ac:dyDescent="0.35">
      <c r="B62" s="96" t="s">
        <v>1337</v>
      </c>
      <c r="C62" s="296"/>
      <c r="D62" s="296"/>
      <c r="E62" s="41"/>
      <c r="G62" s="41"/>
      <c r="H62" s="2"/>
    </row>
    <row r="63" spans="2:16" ht="15.5" x14ac:dyDescent="0.35">
      <c r="B63" s="96" t="s">
        <v>1337</v>
      </c>
      <c r="C63" s="296"/>
      <c r="D63" s="296"/>
      <c r="E63" s="41"/>
      <c r="F63" s="41"/>
      <c r="G63" s="41"/>
      <c r="H63" s="2"/>
    </row>
    <row r="64" spans="2:16" s="20" customFormat="1" ht="15.5" x14ac:dyDescent="0.35">
      <c r="B64" s="96" t="s">
        <v>1337</v>
      </c>
      <c r="C64" s="41"/>
      <c r="D64" s="41"/>
      <c r="E64" s="41"/>
      <c r="F64" s="41"/>
      <c r="G64" s="41"/>
      <c r="H64" s="96"/>
    </row>
    <row r="65" spans="2:8" ht="15.5" x14ac:dyDescent="0.35">
      <c r="B65" s="96" t="s">
        <v>1337</v>
      </c>
      <c r="C65" s="41"/>
      <c r="D65" s="41"/>
      <c r="E65" s="41"/>
      <c r="F65" s="41"/>
      <c r="G65" s="41"/>
      <c r="H65" s="2"/>
    </row>
    <row r="66" spans="2:8" s="20" customFormat="1" ht="15.5" x14ac:dyDescent="0.35">
      <c r="B66" s="96" t="s">
        <v>1337</v>
      </c>
      <c r="C66" s="296"/>
      <c r="D66" s="296"/>
      <c r="E66" s="296"/>
      <c r="F66" s="96"/>
      <c r="G66" s="96"/>
      <c r="H66" s="96"/>
    </row>
    <row r="67" spans="2:8" s="20" customFormat="1" ht="15.5" x14ac:dyDescent="0.35">
      <c r="B67" s="96" t="s">
        <v>1337</v>
      </c>
      <c r="C67" s="296"/>
      <c r="D67" s="296"/>
      <c r="E67" s="296"/>
      <c r="F67" s="96"/>
      <c r="G67" s="131"/>
      <c r="H67" s="96"/>
    </row>
    <row r="68" spans="2:8" s="20" customFormat="1" ht="15.5" x14ac:dyDescent="0.35">
      <c r="B68" s="121"/>
      <c r="C68" s="296"/>
      <c r="D68" s="296"/>
      <c r="E68" s="41"/>
      <c r="F68" s="2"/>
      <c r="G68" s="106"/>
      <c r="H68" s="96"/>
    </row>
    <row r="69" spans="2:8" ht="15.5" x14ac:dyDescent="0.35">
      <c r="B69" s="96" t="s">
        <v>1347</v>
      </c>
      <c r="C69" s="296"/>
      <c r="D69" s="296"/>
      <c r="E69" s="41"/>
      <c r="F69" s="96"/>
      <c r="G69" s="96"/>
      <c r="H69" s="2"/>
    </row>
    <row r="70" spans="2:8" s="20" customFormat="1" ht="15.5" x14ac:dyDescent="0.35">
      <c r="B70" s="96" t="s">
        <v>1347</v>
      </c>
      <c r="C70" s="296"/>
      <c r="D70" s="296"/>
      <c r="E70" s="41"/>
      <c r="F70" s="96"/>
      <c r="G70" s="96"/>
      <c r="H70" s="96"/>
    </row>
    <row r="71" spans="2:8" s="20" customFormat="1" ht="15.5" x14ac:dyDescent="0.35">
      <c r="B71" s="96" t="s">
        <v>1347</v>
      </c>
      <c r="C71" s="296"/>
      <c r="D71" s="296"/>
      <c r="E71" s="296"/>
      <c r="F71" s="96"/>
      <c r="G71" s="96"/>
      <c r="H71" s="96"/>
    </row>
    <row r="72" spans="2:8" ht="15.5" x14ac:dyDescent="0.35">
      <c r="B72" s="96" t="s">
        <v>1347</v>
      </c>
      <c r="C72" s="41"/>
      <c r="D72" s="41"/>
      <c r="E72" s="296"/>
      <c r="F72" s="96"/>
      <c r="G72" s="96"/>
      <c r="H72" s="2"/>
    </row>
    <row r="73" spans="2:8" s="20" customFormat="1" ht="15.5" x14ac:dyDescent="0.35">
      <c r="B73" s="96" t="s">
        <v>1347</v>
      </c>
      <c r="C73" s="296"/>
      <c r="D73" s="296"/>
      <c r="E73" s="296"/>
      <c r="F73" s="96"/>
      <c r="G73" s="96"/>
      <c r="H73" s="96"/>
    </row>
    <row r="74" spans="2:8" s="20" customFormat="1" ht="15.5" x14ac:dyDescent="0.35">
      <c r="B74" s="96" t="s">
        <v>1347</v>
      </c>
      <c r="C74" s="296"/>
      <c r="D74" s="296"/>
      <c r="E74" s="296"/>
      <c r="F74" s="96"/>
      <c r="G74" s="96"/>
      <c r="H74" s="96"/>
    </row>
    <row r="75" spans="2:8" ht="15.5" x14ac:dyDescent="0.35">
      <c r="B75" s="96" t="s">
        <v>1347</v>
      </c>
      <c r="C75" s="296"/>
      <c r="D75" s="296"/>
      <c r="E75" s="296"/>
      <c r="F75" s="96"/>
      <c r="G75" s="96"/>
      <c r="H75" s="2"/>
    </row>
    <row r="76" spans="2:8" ht="15.5" x14ac:dyDescent="0.35">
      <c r="B76" s="96" t="s">
        <v>1347</v>
      </c>
      <c r="C76" s="132"/>
      <c r="D76" s="96"/>
      <c r="E76" s="102"/>
      <c r="F76" s="96"/>
      <c r="G76" s="96"/>
      <c r="H76" s="2"/>
    </row>
    <row r="77" spans="2:8" ht="15.5" x14ac:dyDescent="0.35">
      <c r="B77" s="96" t="s">
        <v>1347</v>
      </c>
      <c r="C77" s="134"/>
      <c r="D77" s="96"/>
      <c r="E77" s="102"/>
      <c r="F77" s="96"/>
      <c r="G77" s="96"/>
      <c r="H77" s="2"/>
    </row>
    <row r="78" spans="2:8" ht="15.5" x14ac:dyDescent="0.35">
      <c r="B78" s="96" t="s">
        <v>1347</v>
      </c>
      <c r="C78" s="132"/>
      <c r="D78" s="96"/>
      <c r="E78" s="135"/>
      <c r="F78" s="96"/>
      <c r="G78" s="96"/>
      <c r="H78" s="2"/>
    </row>
    <row r="79" spans="2:8" ht="15.5" x14ac:dyDescent="0.35">
      <c r="B79" s="96" t="s">
        <v>1347</v>
      </c>
      <c r="C79" s="136"/>
      <c r="D79" s="96"/>
      <c r="E79" s="102"/>
      <c r="F79" s="96"/>
      <c r="G79" s="96"/>
      <c r="H79" s="2"/>
    </row>
    <row r="80" spans="2:8" ht="15.5" x14ac:dyDescent="0.35">
      <c r="B80" s="96" t="s">
        <v>1347</v>
      </c>
      <c r="C80" s="132"/>
      <c r="D80" s="96"/>
      <c r="E80" s="102"/>
      <c r="F80" s="96"/>
      <c r="G80" s="96"/>
      <c r="H80" s="2"/>
    </row>
    <row r="81" spans="2:8" ht="15.5" x14ac:dyDescent="0.35">
      <c r="B81" s="96" t="s">
        <v>1347</v>
      </c>
      <c r="C81" s="132"/>
      <c r="D81" s="96"/>
      <c r="E81" s="102"/>
      <c r="F81" s="96"/>
      <c r="G81" s="96"/>
      <c r="H81" s="2"/>
    </row>
    <row r="82" spans="2:8" ht="15.5" x14ac:dyDescent="0.35">
      <c r="B82" s="96" t="s">
        <v>1347</v>
      </c>
      <c r="C82" s="132"/>
      <c r="D82" s="96"/>
      <c r="E82" s="102"/>
      <c r="F82" s="96"/>
      <c r="G82" s="96"/>
      <c r="H82" s="2"/>
    </row>
    <row r="83" spans="2:8" ht="15.5" x14ac:dyDescent="0.35">
      <c r="B83" s="96" t="s">
        <v>1347</v>
      </c>
      <c r="C83" s="132"/>
      <c r="D83" s="96"/>
      <c r="E83" s="102"/>
      <c r="F83" s="96"/>
      <c r="G83" s="96"/>
      <c r="H83" s="2"/>
    </row>
    <row r="84" spans="2:8" ht="15.5" x14ac:dyDescent="0.35">
      <c r="B84" s="96"/>
      <c r="C84" s="121"/>
      <c r="D84" s="123"/>
      <c r="E84" s="124"/>
      <c r="F84" s="123"/>
      <c r="G84" s="123"/>
      <c r="H84" s="2"/>
    </row>
    <row r="85" spans="2:8" ht="15.5" x14ac:dyDescent="0.35">
      <c r="B85" s="96"/>
      <c r="C85" s="125"/>
      <c r="D85" s="96"/>
      <c r="E85" s="126"/>
      <c r="F85" s="96"/>
      <c r="G85" s="96"/>
      <c r="H85" s="2"/>
    </row>
    <row r="86" spans="2:8" ht="15.5" x14ac:dyDescent="0.35">
      <c r="B86" s="96"/>
      <c r="C86" s="125"/>
      <c r="D86" s="96"/>
      <c r="E86" s="126"/>
      <c r="F86" s="96"/>
      <c r="G86" s="96"/>
      <c r="H86" s="2"/>
    </row>
    <row r="87" spans="2:8" ht="15.5" x14ac:dyDescent="0.35">
      <c r="B87" s="96"/>
      <c r="C87" s="125"/>
      <c r="D87" s="96"/>
      <c r="E87" s="126"/>
      <c r="F87" s="96"/>
      <c r="G87" s="96"/>
      <c r="H87" s="2"/>
    </row>
    <row r="88" spans="2:8" ht="15.5" x14ac:dyDescent="0.35">
      <c r="B88" s="96"/>
      <c r="C88" s="125"/>
      <c r="D88" s="96"/>
      <c r="E88" s="126"/>
      <c r="F88" s="96"/>
      <c r="G88" s="96"/>
      <c r="H88" s="2"/>
    </row>
    <row r="89" spans="2:8" s="20" customFormat="1" ht="15.5" x14ac:dyDescent="0.35">
      <c r="B89" s="121"/>
      <c r="C89" s="121"/>
      <c r="D89" s="123"/>
      <c r="E89" s="124"/>
      <c r="F89" s="123"/>
      <c r="G89" s="123"/>
      <c r="H89" s="96"/>
    </row>
    <row r="90" spans="2:8" ht="15.5" x14ac:dyDescent="0.35">
      <c r="B90" s="96" t="s">
        <v>1348</v>
      </c>
      <c r="C90" s="125"/>
      <c r="D90" s="96"/>
      <c r="E90" s="102"/>
      <c r="F90" s="96"/>
      <c r="G90" s="96"/>
      <c r="H90" s="2"/>
    </row>
    <row r="91" spans="2:8" ht="15.5" x14ac:dyDescent="0.35">
      <c r="B91" s="96" t="s">
        <v>1348</v>
      </c>
      <c r="C91" s="125"/>
      <c r="D91" s="96"/>
      <c r="E91" s="102"/>
      <c r="F91" s="96"/>
      <c r="G91" s="96"/>
      <c r="H91" s="2"/>
    </row>
    <row r="92" spans="2:8" ht="15.5" x14ac:dyDescent="0.35">
      <c r="B92" s="96" t="s">
        <v>1348</v>
      </c>
      <c r="C92" s="125"/>
      <c r="D92" s="96"/>
      <c r="E92" s="102"/>
      <c r="F92" s="96"/>
      <c r="G92" s="96"/>
      <c r="H92" s="2"/>
    </row>
    <row r="93" spans="2:8" ht="15.5" x14ac:dyDescent="0.35">
      <c r="B93" s="96" t="s">
        <v>1348</v>
      </c>
      <c r="C93" s="102"/>
      <c r="D93" s="96"/>
      <c r="E93" s="102"/>
      <c r="F93" s="96"/>
      <c r="G93" s="96"/>
      <c r="H93" s="2"/>
    </row>
    <row r="94" spans="2:8" ht="15.5" x14ac:dyDescent="0.35">
      <c r="B94" s="2"/>
      <c r="C94" s="3"/>
      <c r="D94" s="3"/>
      <c r="E94" s="3"/>
      <c r="F94" s="3"/>
      <c r="G94" s="2"/>
      <c r="H94" s="2"/>
    </row>
    <row r="95" spans="2:8" ht="15.5" x14ac:dyDescent="0.35">
      <c r="B95" s="2"/>
      <c r="H95" s="2"/>
    </row>
    <row r="103" ht="15.5" x14ac:dyDescent="0.35"/>
    <row r="104" ht="15.5" x14ac:dyDescent="0.35"/>
    <row r="105" ht="15.5" x14ac:dyDescent="0.35"/>
    <row r="106" ht="15.5" x14ac:dyDescent="0.35"/>
    <row r="107" ht="15.5" x14ac:dyDescent="0.35"/>
    <row r="108" ht="15.5" x14ac:dyDescent="0.35"/>
    <row r="109" ht="15.5" x14ac:dyDescent="0.35"/>
    <row r="110" ht="15.5" x14ac:dyDescent="0.35"/>
    <row r="111" ht="15.5" x14ac:dyDescent="0.35"/>
    <row r="112" ht="15.5" x14ac:dyDescent="0.35"/>
    <row r="113" ht="15.5" x14ac:dyDescent="0.35"/>
    <row r="114" ht="15.5" x14ac:dyDescent="0.35"/>
    <row r="115" ht="15.5" x14ac:dyDescent="0.35"/>
    <row r="116" ht="15.5" x14ac:dyDescent="0.35"/>
    <row r="117" ht="15.5" x14ac:dyDescent="0.35"/>
    <row r="118" ht="15.5" x14ac:dyDescent="0.35"/>
    <row r="119" ht="15.5" x14ac:dyDescent="0.35"/>
    <row r="120" ht="15.5" x14ac:dyDescent="0.35"/>
    <row r="121" ht="15.5" x14ac:dyDescent="0.35"/>
    <row r="122" ht="15.5" x14ac:dyDescent="0.35"/>
  </sheetData>
  <mergeCells count="10">
    <mergeCell ref="C49:G49"/>
    <mergeCell ref="C51:E51"/>
    <mergeCell ref="C52:E52"/>
    <mergeCell ref="C20:E20"/>
    <mergeCell ref="C14:E14"/>
    <mergeCell ref="C33:D33"/>
    <mergeCell ref="C46:G46"/>
    <mergeCell ref="C47:G47"/>
    <mergeCell ref="C48:G48"/>
    <mergeCell ref="C19:E19"/>
  </mergeCells>
  <dataValidations count="2">
    <dataValidation type="whole" errorStyle="warning" allowBlank="1" showInputMessage="1" showErrorMessage="1" errorTitle="Please don't edit this cell" error="To be input by the International Secretariat" sqref="G4" xr:uid="{9CAED772-5693-4F11-946B-BF3C0AB9D21C}">
      <formula1>444</formula1>
      <formula2>555</formula2>
    </dataValidation>
    <dataValidation type="whole" allowBlank="1" showInputMessage="1" showErrorMessage="1" errorTitle="Do not edit these cells" error="Please do not edit these cells" sqref="C50:G52 C20:C45 C9:C18 F9:G45 D9:E18 D20:E45 C19:E19" xr:uid="{0CFC7B6E-3E5D-41BA-AAED-1E7AB33DBBBD}">
      <formula1>10000</formula1>
      <formula2>50000</formula2>
    </dataValidation>
  </dataValidations>
  <hyperlinks>
    <hyperlink ref="E33" r:id="rId1" xr:uid="{DADA1934-92E7-40C4-BA14-3E1653C21577}"/>
    <hyperlink ref="C20:E20" r:id="rId2" display="The data will be used to populate the global EITI data repository, available on the international EITI website: https://eiti.org/data" xr:uid="{91764B2B-390F-4282-BF0A-23BDEE8BB758}"/>
    <hyperlink ref="C47:G47" r:id="rId3" display="Curious about your country? Check if you country implements the EITI Standard at  https://eiti.org/countries" xr:uid="{C5DF08ED-267B-41AB-AFFD-42DF94B4D193}"/>
    <hyperlink ref="C49:G49" r:id="rId4" display="Give us your feedback or report a conflict in the data! Write to us at  data@eiti.org" xr:uid="{35B72654-1E12-4C3B-B5E0-4E543581A292}"/>
    <hyperlink ref="G47" r:id="rId5" display="Curious about your country? Check if you country implements the EITI Standard at  https://eiti.org/countries" xr:uid="{3D1C7DB1-739B-4AEC-9446-E9FD67FCE175}"/>
    <hyperlink ref="G49" r:id="rId6" display="Give us your feedback or report a conflict in the data! Write to us at  data@eiti.org" xr:uid="{819E44F5-39EF-4966-99B8-F4D1C6CD6EE1}"/>
    <hyperlink ref="E47:F47" r:id="rId7" display="Curious about your country? Check if you country implements the EITI Standard at  https://eiti.org/countries" xr:uid="{C3F91BDC-7793-4335-8ADC-4696DC2DE7B4}"/>
    <hyperlink ref="E49:F49" r:id="rId8" display="Give us your feedback or report a conflict in the data! Write to us at  data@eiti.org" xr:uid="{01036C29-2A34-47DF-A023-B7343C8F033F}"/>
    <hyperlink ref="F47" r:id="rId9" display="Curious about your country? Check if you country implements the EITI Standard at  https://eiti.org/countries" xr:uid="{8EA84958-AA98-4BFD-BEB1-A9D863663610}"/>
    <hyperlink ref="F49" r:id="rId10" display="Give us your feedback or report a conflict in the data! Write to us at  data@eiti.org" xr:uid="{B81F9E1C-4813-4A77-84E3-ACD89DAE16E9}"/>
    <hyperlink ref="C46:G46" r:id="rId11" display="Learn more about the EITI by visiting our website  https://eiti.org" xr:uid="{2637A3E0-4C14-4303-A5B8-9082A66E9469}"/>
    <hyperlink ref="C48:G48" r:id="rId12" display="For the latest version of Summary data templates, see  https://eiti.org/summary-data-template" xr:uid="{9C2E2180-4461-44AD-A05F-7FFB557A97F6}"/>
    <hyperlink ref="C19:E19" r:id="rId13" display="3. This Data sheet should be submitted alongside the EITI Report. Send it to the International Secretariat: data@eiti.org " xr:uid="{2FD53678-CD97-4AD4-AF43-BF157E80D8EC}"/>
  </hyperlinks>
  <pageMargins left="0.7" right="0.7" top="0.75" bottom="0.75" header="0.3" footer="0.3"/>
  <pageSetup paperSize="9" orientation="portrait" r:id="rId14"/>
  <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25"/>
  <sheetViews>
    <sheetView showGridLines="0" topLeftCell="A25" zoomScale="115" zoomScaleNormal="115" workbookViewId="0">
      <selection activeCell="C52" sqref="C52"/>
    </sheetView>
  </sheetViews>
  <sheetFormatPr defaultColWidth="4" defaultRowHeight="24" customHeight="1" x14ac:dyDescent="0.35"/>
  <cols>
    <col min="1" max="1" width="4" style="1"/>
    <col min="2" max="2" width="4" style="1" hidden="1" customWidth="1"/>
    <col min="3" max="3" width="76.54296875" style="1" customWidth="1"/>
    <col min="4" max="4" width="2.81640625" style="1" customWidth="1"/>
    <col min="5" max="5" width="57.26953125" style="1" customWidth="1"/>
    <col min="6" max="6" width="2.81640625" style="1" customWidth="1"/>
    <col min="7" max="7" width="50.54296875" style="1" customWidth="1"/>
    <col min="8" max="10" width="4" style="1"/>
    <col min="11" max="11" width="9.54296875" style="1" bestFit="1" customWidth="1"/>
    <col min="12" max="14" width="4" style="1"/>
    <col min="15" max="15" width="42" style="1" bestFit="1" customWidth="1"/>
    <col min="16" max="16384" width="4" style="1"/>
  </cols>
  <sheetData>
    <row r="1" spans="2:9" ht="15.75" hidden="1" customHeight="1" x14ac:dyDescent="0.35"/>
    <row r="2" spans="2:9" ht="15.5" hidden="1" x14ac:dyDescent="0.35">
      <c r="C2" s="2"/>
      <c r="E2" s="2"/>
    </row>
    <row r="3" spans="2:9" ht="15.5" hidden="1" x14ac:dyDescent="0.35">
      <c r="B3" s="2"/>
      <c r="C3" s="2"/>
      <c r="E3" s="5"/>
      <c r="G3" s="5" t="s">
        <v>2</v>
      </c>
      <c r="H3" s="2"/>
    </row>
    <row r="4" spans="2:9" ht="15.5" hidden="1" x14ac:dyDescent="0.35">
      <c r="B4" s="2"/>
      <c r="C4" s="2"/>
      <c r="E4" s="5"/>
      <c r="G4" s="5" t="str">
        <f>Introduction!G4</f>
        <v>YYYY-MM-DD</v>
      </c>
      <c r="H4" s="2"/>
    </row>
    <row r="5" spans="2:9" ht="15.5" hidden="1" x14ac:dyDescent="0.35">
      <c r="B5" s="2"/>
      <c r="H5" s="2"/>
    </row>
    <row r="6" spans="2:9" ht="15.5" hidden="1" x14ac:dyDescent="0.35">
      <c r="B6" s="2"/>
      <c r="H6" s="2"/>
    </row>
    <row r="7" spans="2:9" s="98" customFormat="1" ht="15.5" x14ac:dyDescent="0.35">
      <c r="B7" s="2"/>
      <c r="H7" s="2"/>
    </row>
    <row r="8" spans="2:9" s="98" customFormat="1" ht="15.5" x14ac:dyDescent="0.35">
      <c r="B8" s="2"/>
      <c r="C8" s="14" t="s">
        <v>1834</v>
      </c>
      <c r="D8" s="14"/>
      <c r="E8" s="14"/>
      <c r="F8" s="14"/>
      <c r="G8" s="14"/>
      <c r="H8" s="2"/>
    </row>
    <row r="9" spans="2:9" s="98" customFormat="1" ht="19.5" customHeight="1" x14ac:dyDescent="0.35">
      <c r="B9" s="2"/>
      <c r="C9" s="169" t="s">
        <v>1888</v>
      </c>
      <c r="D9" s="152"/>
      <c r="E9" s="152"/>
      <c r="F9" s="152"/>
      <c r="G9" s="169"/>
      <c r="H9" s="2"/>
    </row>
    <row r="10" spans="2:9" s="98" customFormat="1" ht="30.5" customHeight="1" x14ac:dyDescent="0.35">
      <c r="B10" s="2"/>
      <c r="C10" s="314" t="s">
        <v>1904</v>
      </c>
      <c r="D10" s="314"/>
      <c r="E10" s="314"/>
      <c r="F10" s="170"/>
      <c r="G10" s="316"/>
      <c r="H10" s="2"/>
    </row>
    <row r="11" spans="2:9" s="98" customFormat="1" ht="31.5" customHeight="1" x14ac:dyDescent="0.35">
      <c r="B11" s="2"/>
      <c r="C11" s="315" t="s">
        <v>1877</v>
      </c>
      <c r="D11" s="315"/>
      <c r="E11" s="315"/>
      <c r="F11" s="170"/>
      <c r="G11" s="316"/>
      <c r="H11" s="2"/>
    </row>
    <row r="12" spans="2:9" s="98" customFormat="1" ht="14.5" customHeight="1" x14ac:dyDescent="0.35">
      <c r="B12" s="2"/>
      <c r="C12" s="315" t="s">
        <v>1878</v>
      </c>
      <c r="D12" s="315"/>
      <c r="E12" s="315"/>
      <c r="F12" s="315"/>
      <c r="G12" s="316"/>
      <c r="H12" s="2"/>
    </row>
    <row r="13" spans="2:9" s="98" customFormat="1" ht="14.15" customHeight="1" x14ac:dyDescent="0.35">
      <c r="B13" s="2"/>
      <c r="C13" s="158" t="s">
        <v>1861</v>
      </c>
      <c r="D13" s="99"/>
      <c r="E13" s="99"/>
      <c r="F13" s="99"/>
      <c r="G13" s="316"/>
      <c r="H13" s="156"/>
      <c r="I13" s="156"/>
    </row>
    <row r="14" spans="2:9" s="98" customFormat="1" ht="15.5" x14ac:dyDescent="0.35">
      <c r="B14" s="2"/>
      <c r="D14" s="110"/>
      <c r="E14" s="110"/>
      <c r="H14" s="2"/>
    </row>
    <row r="15" spans="2:9" s="98" customFormat="1" ht="15.5" x14ac:dyDescent="0.35">
      <c r="B15" s="2"/>
      <c r="C15" s="232" t="s">
        <v>1883</v>
      </c>
      <c r="D15" s="248"/>
      <c r="E15" s="246" t="s">
        <v>1902</v>
      </c>
      <c r="F15" s="248"/>
      <c r="G15" s="247" t="s">
        <v>1903</v>
      </c>
      <c r="H15" s="2"/>
    </row>
    <row r="16" spans="2:9" s="98" customFormat="1" ht="15.5" x14ac:dyDescent="0.35">
      <c r="B16" s="2"/>
      <c r="D16" s="95"/>
      <c r="E16" s="95"/>
      <c r="H16" s="2"/>
    </row>
    <row r="17" spans="1:14" s="72" customFormat="1" thickBot="1" x14ac:dyDescent="0.4">
      <c r="A17" s="98"/>
      <c r="B17" s="33"/>
      <c r="C17" s="209" t="s">
        <v>1867</v>
      </c>
      <c r="D17" s="8"/>
      <c r="E17" s="175"/>
      <c r="F17" s="8"/>
      <c r="G17" s="8"/>
      <c r="H17" s="2"/>
      <c r="I17" s="98"/>
    </row>
    <row r="18" spans="1:14" s="72" customFormat="1" ht="16" thickBot="1" x14ac:dyDescent="0.4">
      <c r="A18" s="32"/>
      <c r="B18" s="30"/>
      <c r="C18" s="210" t="s">
        <v>1336</v>
      </c>
      <c r="D18" s="31"/>
      <c r="E18" s="208" t="s">
        <v>1013</v>
      </c>
      <c r="F18" s="31"/>
      <c r="G18" s="207" t="s">
        <v>1349</v>
      </c>
      <c r="H18" s="2"/>
      <c r="I18" s="2"/>
      <c r="J18" s="2"/>
      <c r="K18" s="2"/>
      <c r="L18" s="2"/>
      <c r="M18" s="2"/>
      <c r="N18" s="2"/>
    </row>
    <row r="19" spans="1:14" s="72" customFormat="1" ht="16" thickBot="1" x14ac:dyDescent="0.4">
      <c r="A19" s="98"/>
      <c r="B19" s="21"/>
      <c r="C19" s="211" t="s">
        <v>1001</v>
      </c>
      <c r="D19" s="8"/>
      <c r="E19" s="195"/>
      <c r="F19" s="8"/>
      <c r="G19" s="195"/>
      <c r="H19" s="2"/>
      <c r="I19" s="2"/>
      <c r="J19" s="2"/>
      <c r="K19" s="2"/>
      <c r="L19" s="2"/>
      <c r="M19" s="2"/>
      <c r="N19" s="2"/>
    </row>
    <row r="20" spans="1:14" s="72" customFormat="1" ht="15.5" x14ac:dyDescent="0.35">
      <c r="A20" s="20"/>
      <c r="B20" s="96" t="s">
        <v>1001</v>
      </c>
      <c r="C20" s="212" t="s">
        <v>988</v>
      </c>
      <c r="D20" s="96"/>
      <c r="E20" s="58" t="s">
        <v>1358</v>
      </c>
      <c r="F20" s="96"/>
      <c r="G20" s="197"/>
      <c r="H20" s="2"/>
      <c r="I20" s="2"/>
      <c r="J20" s="2"/>
      <c r="K20" s="2"/>
      <c r="L20" s="2"/>
      <c r="M20" s="2"/>
      <c r="N20" s="2"/>
    </row>
    <row r="21" spans="1:14" s="72" customFormat="1" ht="15.5" x14ac:dyDescent="0.35">
      <c r="A21" s="20"/>
      <c r="B21" s="96" t="s">
        <v>1001</v>
      </c>
      <c r="C21" s="213" t="s">
        <v>742</v>
      </c>
      <c r="D21" s="171"/>
      <c r="E21" s="176" t="str">
        <f>IFERROR(VLOOKUP($E$20,Table1_Country_codes_and_currencies[],3,FALSE),"")</f>
        <v/>
      </c>
      <c r="F21" s="96"/>
      <c r="G21" s="197"/>
      <c r="H21" s="2"/>
      <c r="I21" s="2"/>
      <c r="J21" s="2"/>
      <c r="K21" s="2"/>
      <c r="L21" s="2"/>
      <c r="M21" s="2"/>
      <c r="N21" s="2"/>
    </row>
    <row r="22" spans="1:14" s="72" customFormat="1" ht="15.5" x14ac:dyDescent="0.35">
      <c r="A22" s="98"/>
      <c r="B22" s="96" t="s">
        <v>1001</v>
      </c>
      <c r="C22" s="213" t="s">
        <v>1334</v>
      </c>
      <c r="D22" s="171"/>
      <c r="E22" s="176" t="str">
        <f>IFERROR(VLOOKUP($E$20,Table1_Country_codes_and_currencies[],7,FALSE),"")</f>
        <v/>
      </c>
      <c r="F22" s="96"/>
      <c r="G22" s="197"/>
      <c r="H22" s="2"/>
      <c r="I22" s="2"/>
      <c r="J22" s="2"/>
      <c r="K22" s="2"/>
      <c r="L22" s="2"/>
      <c r="M22" s="2"/>
      <c r="N22" s="2"/>
    </row>
    <row r="23" spans="1:14" s="72" customFormat="1" ht="16" thickBot="1" x14ac:dyDescent="0.4">
      <c r="A23" s="98"/>
      <c r="B23" s="96" t="s">
        <v>1001</v>
      </c>
      <c r="C23" s="214" t="s">
        <v>1335</v>
      </c>
      <c r="D23" s="59"/>
      <c r="E23" s="177" t="str">
        <f>IFERROR(VLOOKUP($E$20,Table1_Country_codes_and_currencies[],5,FALSE),"")</f>
        <v/>
      </c>
      <c r="F23" s="59"/>
      <c r="G23" s="198"/>
      <c r="H23" s="2"/>
      <c r="I23" s="2"/>
      <c r="J23" s="2"/>
      <c r="K23" s="2"/>
      <c r="L23" s="2"/>
      <c r="M23" s="2"/>
      <c r="N23" s="2"/>
    </row>
    <row r="24" spans="1:14" s="72" customFormat="1" ht="16" thickBot="1" x14ac:dyDescent="0.4">
      <c r="A24" s="98"/>
      <c r="B24" s="21"/>
      <c r="C24" s="211" t="s">
        <v>1002</v>
      </c>
      <c r="D24" s="8"/>
      <c r="E24" s="195"/>
      <c r="F24" s="8"/>
      <c r="G24" s="195"/>
      <c r="H24" s="2"/>
      <c r="I24" s="2"/>
      <c r="J24" s="2"/>
      <c r="K24" s="2"/>
      <c r="L24" s="2"/>
      <c r="M24" s="2"/>
      <c r="N24" s="2"/>
    </row>
    <row r="25" spans="1:14" s="72" customFormat="1" ht="15.5" x14ac:dyDescent="0.35">
      <c r="A25" s="20"/>
      <c r="B25" s="96" t="s">
        <v>1002</v>
      </c>
      <c r="C25" s="212" t="s">
        <v>989</v>
      </c>
      <c r="D25" s="96"/>
      <c r="E25" s="60" t="s">
        <v>1000</v>
      </c>
      <c r="F25" s="171"/>
      <c r="G25" s="197"/>
      <c r="H25" s="2"/>
      <c r="I25" s="2"/>
      <c r="J25" s="2"/>
      <c r="K25" s="2"/>
      <c r="L25" s="2"/>
      <c r="M25" s="2"/>
      <c r="N25" s="2"/>
    </row>
    <row r="26" spans="1:14" s="72" customFormat="1" ht="16" thickBot="1" x14ac:dyDescent="0.4">
      <c r="A26" s="20"/>
      <c r="B26" s="96" t="s">
        <v>1002</v>
      </c>
      <c r="C26" s="215" t="s">
        <v>990</v>
      </c>
      <c r="D26" s="59"/>
      <c r="E26" s="60" t="s">
        <v>1000</v>
      </c>
      <c r="F26" s="59"/>
      <c r="G26" s="198"/>
      <c r="H26" s="2"/>
      <c r="I26" s="2"/>
      <c r="J26" s="2"/>
      <c r="K26" s="2"/>
      <c r="L26" s="2"/>
      <c r="M26" s="2"/>
      <c r="N26" s="2"/>
    </row>
    <row r="27" spans="1:14" s="72" customFormat="1" ht="16" thickBot="1" x14ac:dyDescent="0.4">
      <c r="A27" s="98"/>
      <c r="B27" s="21"/>
      <c r="C27" s="211" t="s">
        <v>1337</v>
      </c>
      <c r="D27" s="8"/>
      <c r="E27" s="149"/>
      <c r="F27" s="8"/>
      <c r="G27" s="195"/>
      <c r="H27" s="2"/>
      <c r="I27" s="2"/>
      <c r="J27" s="2"/>
      <c r="K27" s="2"/>
      <c r="L27" s="2"/>
      <c r="M27" s="2"/>
      <c r="N27" s="2"/>
    </row>
    <row r="28" spans="1:14" s="72" customFormat="1" ht="15.5" x14ac:dyDescent="0.35">
      <c r="A28" s="98"/>
      <c r="B28" s="96" t="s">
        <v>1337</v>
      </c>
      <c r="C28" s="216" t="s">
        <v>1003</v>
      </c>
      <c r="D28" s="96"/>
      <c r="E28" s="58" t="s">
        <v>1769</v>
      </c>
      <c r="F28" s="96"/>
      <c r="G28" s="197"/>
      <c r="H28" s="2"/>
      <c r="I28" s="2"/>
      <c r="J28" s="2"/>
      <c r="K28" s="2"/>
      <c r="L28" s="2"/>
      <c r="M28" s="2"/>
      <c r="N28" s="2"/>
    </row>
    <row r="29" spans="1:14" s="72" customFormat="1" ht="15.5" x14ac:dyDescent="0.35">
      <c r="A29" s="20"/>
      <c r="B29" s="96" t="s">
        <v>1337</v>
      </c>
      <c r="C29" s="212" t="s">
        <v>1012</v>
      </c>
      <c r="D29" s="96"/>
      <c r="E29" s="12" t="str">
        <f>IF(OR($E$28=Lists!$I$4,$E$28=Lists!$I$5),"&lt; Entity name &gt;","")</f>
        <v/>
      </c>
      <c r="F29" s="96"/>
      <c r="G29" s="197"/>
      <c r="H29" s="2"/>
      <c r="I29" s="2"/>
      <c r="J29" s="2"/>
      <c r="K29" s="2"/>
      <c r="L29" s="2"/>
      <c r="M29" s="2"/>
      <c r="N29" s="2"/>
    </row>
    <row r="30" spans="1:14" s="72" customFormat="1" ht="15.5" x14ac:dyDescent="0.35">
      <c r="A30" s="98"/>
      <c r="B30" s="96" t="s">
        <v>1337</v>
      </c>
      <c r="C30" s="212" t="s">
        <v>1010</v>
      </c>
      <c r="D30" s="96"/>
      <c r="E30" s="257" t="str">
        <f>IF(OR($E$28=Lists!$I$4,$E$28=Lists!$I$5),"&lt;Date in this format: YYYY-MM-DD&gt;","")</f>
        <v/>
      </c>
      <c r="F30" s="96"/>
      <c r="G30" s="197"/>
      <c r="H30" s="2"/>
      <c r="I30" s="2"/>
      <c r="J30" s="2"/>
      <c r="K30" s="2"/>
      <c r="L30" s="2"/>
      <c r="M30" s="2"/>
      <c r="N30" s="2"/>
    </row>
    <row r="31" spans="1:14" s="72" customFormat="1" ht="15.5" x14ac:dyDescent="0.35">
      <c r="A31" s="20"/>
      <c r="B31" s="96" t="s">
        <v>1337</v>
      </c>
      <c r="C31" s="212" t="s">
        <v>1341</v>
      </c>
      <c r="D31" s="96"/>
      <c r="E31" s="150" t="str">
        <f>IF(OR($E$28=Lists!$I$4,$E$28=Lists!$I$5),"&lt;URL&gt;","")</f>
        <v/>
      </c>
      <c r="F31" s="96"/>
      <c r="G31" s="197"/>
      <c r="H31" s="2"/>
      <c r="I31" s="2"/>
      <c r="J31" s="2"/>
      <c r="K31" s="2"/>
      <c r="L31" s="2"/>
      <c r="M31" s="2"/>
      <c r="N31" s="2"/>
    </row>
    <row r="32" spans="1:14" s="72" customFormat="1" ht="15.5" x14ac:dyDescent="0.35">
      <c r="A32" s="98"/>
      <c r="B32" s="96" t="s">
        <v>1337</v>
      </c>
      <c r="C32" s="217" t="s">
        <v>1333</v>
      </c>
      <c r="D32" s="61"/>
      <c r="E32" s="12" t="s">
        <v>1769</v>
      </c>
      <c r="F32" s="61"/>
      <c r="G32" s="199"/>
      <c r="H32" s="2"/>
      <c r="I32" s="2"/>
      <c r="J32" s="2"/>
      <c r="K32" s="2"/>
      <c r="L32" s="2"/>
      <c r="M32" s="2"/>
      <c r="N32" s="2"/>
    </row>
    <row r="33" spans="1:14" s="72" customFormat="1" ht="15.5" x14ac:dyDescent="0.35">
      <c r="A33" s="98"/>
      <c r="B33" s="96" t="s">
        <v>1337</v>
      </c>
      <c r="C33" s="212" t="s">
        <v>1944</v>
      </c>
      <c r="D33" s="96"/>
      <c r="E33" s="257" t="str">
        <f>IF(OR($E$32=Lists!$I$4,$E$32=Lists!$I$5),"&lt;Date in this format: YYYY-MM-DD&gt;","")</f>
        <v/>
      </c>
      <c r="F33" s="96"/>
      <c r="G33" s="200"/>
      <c r="H33" s="2"/>
      <c r="I33" s="2"/>
      <c r="J33" s="2"/>
      <c r="K33" s="2"/>
      <c r="L33" s="2"/>
      <c r="M33" s="2"/>
      <c r="N33" s="2"/>
    </row>
    <row r="34" spans="1:14" s="72" customFormat="1" ht="15.5" x14ac:dyDescent="0.35">
      <c r="A34" s="20"/>
      <c r="B34" s="96" t="s">
        <v>1337</v>
      </c>
      <c r="C34" s="212" t="s">
        <v>1964</v>
      </c>
      <c r="D34" s="96"/>
      <c r="E34" s="150" t="str">
        <f>IF(OR($E$32=Lists!$I$4,$E$32=Lists!$I$5),"&lt;URL&gt;","")</f>
        <v/>
      </c>
      <c r="F34" s="96"/>
      <c r="G34" s="200"/>
      <c r="H34" s="2"/>
      <c r="I34" s="2"/>
      <c r="J34" s="2"/>
      <c r="K34" s="2"/>
      <c r="L34" s="2"/>
      <c r="M34" s="2"/>
      <c r="N34" s="2"/>
    </row>
    <row r="35" spans="1:14" s="72" customFormat="1" ht="15.5" x14ac:dyDescent="0.35">
      <c r="A35" s="98"/>
      <c r="B35" s="96" t="s">
        <v>1337</v>
      </c>
      <c r="C35" s="217" t="s">
        <v>1338</v>
      </c>
      <c r="D35" s="61"/>
      <c r="E35" s="12" t="s">
        <v>1769</v>
      </c>
      <c r="F35" s="151"/>
      <c r="G35" s="201"/>
      <c r="H35" s="2"/>
      <c r="I35" s="2"/>
      <c r="J35" s="2"/>
      <c r="K35" s="2"/>
      <c r="L35" s="2"/>
      <c r="M35" s="2"/>
      <c r="N35" s="2"/>
    </row>
    <row r="36" spans="1:14" s="72" customFormat="1" ht="15.5" x14ac:dyDescent="0.35">
      <c r="A36" s="20"/>
      <c r="B36" s="96" t="s">
        <v>1337</v>
      </c>
      <c r="C36" s="212" t="s">
        <v>1339</v>
      </c>
      <c r="D36" s="96"/>
      <c r="E36" s="257" t="str">
        <f>IF(OR($E$35=Lists!$I$4,$E$35=Lists!$I$5),"&lt;Date in this format: YYYY-MM-DD&gt;","")</f>
        <v/>
      </c>
      <c r="F36" s="96"/>
      <c r="G36" s="197"/>
      <c r="H36" s="2"/>
      <c r="I36" s="2"/>
      <c r="J36" s="2"/>
      <c r="K36" s="2"/>
      <c r="L36" s="2"/>
      <c r="M36" s="2"/>
      <c r="N36" s="2"/>
    </row>
    <row r="37" spans="1:14" s="72" customFormat="1" ht="16" thickBot="1" x14ac:dyDescent="0.4">
      <c r="A37" s="20"/>
      <c r="B37" s="96" t="s">
        <v>1337</v>
      </c>
      <c r="C37" s="212" t="s">
        <v>1340</v>
      </c>
      <c r="D37" s="178"/>
      <c r="E37" s="262" t="str">
        <f>IF(OR($E$35=Lists!$I$4,$E$35=Lists!$I$5),"&lt;Additional file&gt;","")</f>
        <v/>
      </c>
      <c r="F37" s="59"/>
      <c r="G37" s="263" t="str">
        <f>IF(OR($E$35=Lists!$I$4,$E$35=Lists!$I$5),"&lt;URL&gt;","")</f>
        <v/>
      </c>
      <c r="H37" s="2"/>
      <c r="I37" s="2"/>
      <c r="J37" s="2"/>
      <c r="K37" s="2"/>
      <c r="L37" s="2"/>
      <c r="M37" s="2"/>
      <c r="N37" s="2"/>
    </row>
    <row r="38" spans="1:14" ht="16" customHeight="1" thickBot="1" x14ac:dyDescent="0.4">
      <c r="A38" s="2"/>
      <c r="B38" s="98"/>
      <c r="C38" s="283" t="s">
        <v>1962</v>
      </c>
      <c r="D38" s="284"/>
      <c r="E38" s="102" t="str">
        <f>IF(OR($E$35=Lists!$I$4,$E$35=Lists!$I$5),"&lt;Additional file&gt;","")</f>
        <v/>
      </c>
      <c r="F38" s="285"/>
      <c r="G38" s="131" t="str">
        <f>IF(OR($E$35=Lists!$I$4,$E$35=Lists!$I$5),"&lt;URL&gt;","")</f>
        <v/>
      </c>
      <c r="H38" s="37"/>
      <c r="I38" s="37"/>
    </row>
    <row r="39" spans="1:14" s="72" customFormat="1" ht="15.5" x14ac:dyDescent="0.35">
      <c r="A39" s="274"/>
      <c r="B39" s="121"/>
      <c r="C39" s="286" t="s">
        <v>1907</v>
      </c>
      <c r="D39" s="287"/>
      <c r="E39" s="292" t="s">
        <v>1965</v>
      </c>
      <c r="F39" s="37"/>
      <c r="G39" s="294" t="str">
        <f>IF(OR($E$35=Lists!$I$4,$E$35=Lists!$I$5),"&lt;URL&gt;","")</f>
        <v/>
      </c>
      <c r="H39" s="37"/>
      <c r="I39" s="37"/>
      <c r="J39" s="2"/>
      <c r="K39" s="2"/>
      <c r="L39" s="2"/>
      <c r="M39" s="2"/>
      <c r="N39" s="2"/>
    </row>
    <row r="40" spans="1:14" s="72" customFormat="1" ht="16" thickBot="1" x14ac:dyDescent="0.4">
      <c r="A40" s="2"/>
      <c r="B40" s="274" t="s">
        <v>1347</v>
      </c>
      <c r="C40" s="288" t="s">
        <v>1587</v>
      </c>
      <c r="D40" s="289"/>
      <c r="E40" s="293" t="s">
        <v>1931</v>
      </c>
      <c r="F40" s="290"/>
      <c r="G40" s="295" t="str">
        <f>IF(OR($E$35=Lists!$I$4,$E$35=Lists!$I$5),"&lt;URL&gt;","")</f>
        <v/>
      </c>
      <c r="H40" s="37"/>
      <c r="I40" s="37"/>
      <c r="J40" s="2"/>
      <c r="K40" s="2"/>
      <c r="L40" s="2"/>
      <c r="M40" s="2"/>
      <c r="N40" s="2"/>
    </row>
    <row r="41" spans="1:14" s="72" customFormat="1" ht="18" customHeight="1" thickBot="1" x14ac:dyDescent="0.4">
      <c r="A41" s="20"/>
      <c r="B41" s="96" t="s">
        <v>1347</v>
      </c>
      <c r="C41" s="211" t="s">
        <v>1347</v>
      </c>
      <c r="D41" s="8"/>
      <c r="E41" s="196"/>
      <c r="F41" s="8"/>
      <c r="G41" s="196"/>
      <c r="H41" s="2"/>
      <c r="I41" s="2"/>
    </row>
    <row r="42" spans="1:14" s="76" customFormat="1" ht="15.65" customHeight="1" x14ac:dyDescent="0.35">
      <c r="A42" s="98"/>
      <c r="B42" s="96" t="s">
        <v>1347</v>
      </c>
      <c r="C42" s="213" t="s">
        <v>1011</v>
      </c>
      <c r="D42" s="96"/>
      <c r="E42" s="176"/>
      <c r="F42" s="96"/>
      <c r="G42" s="171"/>
      <c r="H42" s="2"/>
      <c r="I42" s="2"/>
    </row>
    <row r="43" spans="1:14" s="76" customFormat="1" ht="16.5" customHeight="1" x14ac:dyDescent="0.35">
      <c r="A43" s="20"/>
      <c r="B43" s="96" t="s">
        <v>1347</v>
      </c>
      <c r="C43" s="218" t="s">
        <v>991</v>
      </c>
      <c r="D43" s="96"/>
      <c r="E43" s="12" t="s">
        <v>1769</v>
      </c>
      <c r="F43" s="96"/>
      <c r="G43" s="200"/>
      <c r="H43" s="2"/>
      <c r="I43" s="98"/>
    </row>
    <row r="44" spans="1:14" s="76" customFormat="1" ht="16.5" customHeight="1" x14ac:dyDescent="0.35">
      <c r="A44" s="20"/>
      <c r="B44" s="96" t="s">
        <v>1347</v>
      </c>
      <c r="C44" s="218" t="s">
        <v>992</v>
      </c>
      <c r="D44" s="96"/>
      <c r="E44" s="12" t="s">
        <v>1769</v>
      </c>
      <c r="F44" s="96"/>
      <c r="G44" s="200"/>
      <c r="H44" s="2"/>
      <c r="I44" s="98"/>
    </row>
    <row r="45" spans="1:14" s="76" customFormat="1" ht="15.65" customHeight="1" x14ac:dyDescent="0.35">
      <c r="A45" s="98"/>
      <c r="B45" s="96" t="s">
        <v>1347</v>
      </c>
      <c r="C45" s="218" t="s">
        <v>1584</v>
      </c>
      <c r="D45" s="96"/>
      <c r="E45" s="12" t="s">
        <v>1769</v>
      </c>
      <c r="F45" s="96"/>
      <c r="G45" s="200"/>
      <c r="H45" s="2"/>
    </row>
    <row r="46" spans="1:14" s="76" customFormat="1" ht="18" customHeight="1" x14ac:dyDescent="0.35">
      <c r="A46" s="98"/>
      <c r="B46" s="96" t="s">
        <v>1347</v>
      </c>
      <c r="C46" s="218" t="s">
        <v>994</v>
      </c>
      <c r="D46" s="96"/>
      <c r="E46" s="12" t="s">
        <v>1769</v>
      </c>
      <c r="F46" s="96"/>
      <c r="G46" s="200"/>
      <c r="H46" s="2"/>
    </row>
    <row r="47" spans="1:14" s="72" customFormat="1" ht="15.5" x14ac:dyDescent="0.35">
      <c r="A47" s="98"/>
      <c r="B47" s="96" t="s">
        <v>1347</v>
      </c>
      <c r="C47" s="219" t="s">
        <v>1905</v>
      </c>
      <c r="D47" s="96"/>
      <c r="E47" s="12" t="s">
        <v>1769</v>
      </c>
      <c r="F47" s="96"/>
      <c r="G47" s="200"/>
      <c r="H47" s="2"/>
      <c r="I47" s="76"/>
    </row>
    <row r="48" spans="1:14" s="72" customFormat="1" ht="15.5" x14ac:dyDescent="0.35">
      <c r="A48" s="98"/>
      <c r="B48" s="96" t="s">
        <v>1347</v>
      </c>
      <c r="C48" s="218" t="s">
        <v>995</v>
      </c>
      <c r="D48" s="96"/>
      <c r="E48" s="12" t="s">
        <v>1747</v>
      </c>
      <c r="F48" s="96"/>
      <c r="G48" s="200"/>
      <c r="H48" s="2"/>
      <c r="I48" s="76"/>
    </row>
    <row r="49" spans="1:15" s="72" customFormat="1" ht="15.5" x14ac:dyDescent="0.35">
      <c r="A49" s="98"/>
      <c r="B49" s="96" t="s">
        <v>1347</v>
      </c>
      <c r="C49" s="218" t="s">
        <v>996</v>
      </c>
      <c r="D49" s="96"/>
      <c r="E49" s="12" t="s">
        <v>1747</v>
      </c>
      <c r="F49" s="96"/>
      <c r="G49" s="202"/>
      <c r="H49" s="2"/>
      <c r="I49" s="76"/>
    </row>
    <row r="50" spans="1:15" ht="15.5" x14ac:dyDescent="0.35">
      <c r="A50" s="98"/>
      <c r="B50" s="96" t="s">
        <v>1347</v>
      </c>
      <c r="C50" s="220" t="s">
        <v>1758</v>
      </c>
      <c r="D50" s="96"/>
      <c r="E50" s="148" t="s">
        <v>1342</v>
      </c>
      <c r="F50" s="61"/>
      <c r="G50" s="200"/>
      <c r="H50" s="2"/>
      <c r="I50" s="72"/>
    </row>
    <row r="51" spans="1:15" ht="15.5" x14ac:dyDescent="0.35">
      <c r="A51" s="98"/>
      <c r="B51" s="96" t="s">
        <v>1347</v>
      </c>
      <c r="C51" s="221" t="s">
        <v>1343</v>
      </c>
      <c r="D51" s="96"/>
      <c r="E51" s="122" t="s">
        <v>1747</v>
      </c>
      <c r="F51" s="62"/>
      <c r="G51" s="200"/>
      <c r="H51" s="2"/>
      <c r="I51" s="72"/>
    </row>
    <row r="52" spans="1:15" s="32" customFormat="1" ht="25.5" customHeight="1" x14ac:dyDescent="0.35">
      <c r="A52" s="98"/>
      <c r="B52" s="96" t="s">
        <v>1347</v>
      </c>
      <c r="C52" s="304" t="s">
        <v>1973</v>
      </c>
      <c r="D52" s="96"/>
      <c r="E52" s="259"/>
      <c r="F52" s="96"/>
      <c r="G52" s="199"/>
      <c r="H52" s="2"/>
      <c r="I52" s="72"/>
    </row>
    <row r="53" spans="1:15" ht="15.65" customHeight="1" x14ac:dyDescent="0.35">
      <c r="A53" s="98"/>
      <c r="B53" s="96" t="s">
        <v>1347</v>
      </c>
      <c r="C53" s="218" t="s">
        <v>1344</v>
      </c>
      <c r="D53" s="96"/>
      <c r="E53" s="12" t="s">
        <v>1769</v>
      </c>
      <c r="F53" s="96"/>
      <c r="G53" s="200"/>
      <c r="H53" s="2"/>
    </row>
    <row r="54" spans="1:15" s="20" customFormat="1" ht="15.5" x14ac:dyDescent="0.35">
      <c r="A54" s="98"/>
      <c r="B54" s="96"/>
      <c r="C54" s="218" t="s">
        <v>1586</v>
      </c>
      <c r="D54" s="96"/>
      <c r="E54" s="12" t="s">
        <v>1769</v>
      </c>
      <c r="F54" s="96"/>
      <c r="G54" s="200"/>
      <c r="H54" s="2"/>
      <c r="I54" s="1"/>
    </row>
    <row r="55" spans="1:15" s="20" customFormat="1" ht="15.65" customHeight="1" x14ac:dyDescent="0.35">
      <c r="A55" s="98"/>
      <c r="B55" s="96"/>
      <c r="C55" s="218" t="s">
        <v>1345</v>
      </c>
      <c r="D55" s="96"/>
      <c r="E55" s="12" t="s">
        <v>1769</v>
      </c>
      <c r="F55" s="96"/>
      <c r="G55" s="200"/>
      <c r="H55" s="30"/>
      <c r="I55" s="32"/>
    </row>
    <row r="56" spans="1:15" ht="16" thickBot="1" x14ac:dyDescent="0.4">
      <c r="A56" s="98"/>
      <c r="B56" s="96"/>
      <c r="C56" s="222" t="s">
        <v>1346</v>
      </c>
      <c r="D56" s="59"/>
      <c r="E56" s="12" t="s">
        <v>1769</v>
      </c>
      <c r="F56" s="59"/>
      <c r="G56" s="203"/>
      <c r="H56" s="2"/>
    </row>
    <row r="57" spans="1:15" ht="16" thickBot="1" x14ac:dyDescent="0.4">
      <c r="A57" s="98"/>
      <c r="B57" s="96"/>
      <c r="C57" s="223" t="s">
        <v>1838</v>
      </c>
      <c r="D57" s="82"/>
      <c r="E57" s="291">
        <f>SUM(E58:E61)</f>
        <v>4.5454545454545456E-2</v>
      </c>
      <c r="F57" s="82"/>
      <c r="G57" s="82"/>
      <c r="H57" s="96"/>
      <c r="I57" s="20"/>
    </row>
    <row r="58" spans="1:15" ht="15.5" x14ac:dyDescent="0.35">
      <c r="A58" s="98"/>
      <c r="B58" s="96"/>
      <c r="C58" s="212" t="s">
        <v>1839</v>
      </c>
      <c r="D58" s="96"/>
      <c r="E58" s="88">
        <f>COUNTIF('Part 2 - Disclosure checklist'!$D:$D,Lists!$K$4)/SUM(COUNTIF('Part 2 - Disclosure checklist'!$D:$D,"*EITI Reporting or online?*"),COUNTIF('Part 2 - Disclosure checklist'!$D:$D,Lists!$K$4),COUNTIF('Part 2 - Disclosure checklist'!$D:$D,Lists!$K$5),COUNTIF('Part 2 - Disclosure checklist'!$D:$D,Lists!$K$6),COUNTIF('Part 2 - Disclosure checklist'!$D:$D,Lists!$K$7))</f>
        <v>0</v>
      </c>
      <c r="F58" s="96"/>
      <c r="G58" s="87" t="s">
        <v>1840</v>
      </c>
      <c r="H58" s="96"/>
      <c r="I58" s="20"/>
      <c r="K58" s="271"/>
    </row>
    <row r="59" spans="1:15" s="20" customFormat="1" ht="15.5" x14ac:dyDescent="0.35">
      <c r="B59" s="21"/>
      <c r="C59" s="212" t="s">
        <v>1949</v>
      </c>
      <c r="D59" s="96"/>
      <c r="E59" s="88">
        <f>COUNTIF('Part 2 - Disclosure checklist'!$D:$D,Lists!$K$5)/SUM(COUNTIF('Part 2 - Disclosure checklist'!$D:$D,"*EITI Reporting or online?*"),COUNTIF('Part 2 - Disclosure checklist'!$D:$D,Lists!$K$4),COUNTIF('Part 2 - Disclosure checklist'!$D:$D,Lists!$K$5),COUNTIF('Part 2 - Disclosure checklist'!$D:$D,Lists!$K$6),COUNTIF('Part 2 - Disclosure checklist'!$D:$D,Lists!$K$7))</f>
        <v>2.2727272727272728E-2</v>
      </c>
      <c r="F59" s="96"/>
      <c r="G59" s="87" t="s">
        <v>1840</v>
      </c>
      <c r="H59" s="2"/>
      <c r="I59" s="1"/>
      <c r="K59" s="271"/>
    </row>
    <row r="60" spans="1:15" s="20" customFormat="1" ht="15.5" x14ac:dyDescent="0.35">
      <c r="A60" s="98"/>
      <c r="B60" s="96" t="s">
        <v>1348</v>
      </c>
      <c r="C60" s="212" t="s">
        <v>1008</v>
      </c>
      <c r="D60" s="96"/>
      <c r="E60" s="88">
        <f>COUNTIF('Part 2 - Disclosure checklist'!$D:$D,Lists!$K$6)/SUM(COUNTIF('Part 2 - Disclosure checklist'!$D:$D,"*EITI Reporting or online?*"),COUNTIF('Part 2 - Disclosure checklist'!$D:$D,Lists!$K$4),COUNTIF('Part 2 - Disclosure checklist'!$D:$D,Lists!$K$5),COUNTIF('Part 2 - Disclosure checklist'!$D:$D,Lists!$K$6),COUNTIF('Part 2 - Disclosure checklist'!$D:$D,Lists!$K$7))</f>
        <v>0</v>
      </c>
      <c r="F60" s="96"/>
      <c r="G60" s="87" t="s">
        <v>1840</v>
      </c>
      <c r="H60" s="2"/>
      <c r="I60" s="1"/>
      <c r="K60" s="271"/>
    </row>
    <row r="61" spans="1:15" ht="15" customHeight="1" thickBot="1" x14ac:dyDescent="0.4">
      <c r="A61" s="98"/>
      <c r="B61" s="96" t="s">
        <v>1348</v>
      </c>
      <c r="C61" s="212" t="s">
        <v>1783</v>
      </c>
      <c r="D61" s="96"/>
      <c r="E61" s="88">
        <f>COUNTIF('Part 2 - Disclosure checklist'!$D:$D,Lists!$K$7)/SUM(COUNTIF('Part 2 - Disclosure checklist'!$D:$D,"*EITI Reporting or online?*"),COUNTIF('Part 2 - Disclosure checklist'!$D:$D,Lists!$K$4),COUNTIF('Part 2 - Disclosure checklist'!$D:$D,Lists!$K$5),COUNTIF('Part 2 - Disclosure checklist'!$D:$D,Lists!$K$6),COUNTIF('Part 2 - Disclosure checklist'!$D:$D,Lists!$K$7))</f>
        <v>2.2727272727272728E-2</v>
      </c>
      <c r="F61" s="96"/>
      <c r="G61" s="87" t="s">
        <v>1840</v>
      </c>
      <c r="H61" s="2"/>
      <c r="I61" s="98"/>
      <c r="K61" s="271"/>
    </row>
    <row r="62" spans="1:15" ht="16" thickBot="1" x14ac:dyDescent="0.4">
      <c r="A62" s="98"/>
      <c r="B62" s="96" t="s">
        <v>1348</v>
      </c>
      <c r="C62" s="224" t="s">
        <v>1906</v>
      </c>
      <c r="D62" s="89"/>
      <c r="E62" s="90"/>
      <c r="F62" s="89"/>
      <c r="G62" s="89"/>
      <c r="H62" s="96"/>
      <c r="I62" s="20"/>
      <c r="O62" s="20"/>
    </row>
    <row r="63" spans="1:15" s="20" customFormat="1" ht="15.5" x14ac:dyDescent="0.35">
      <c r="A63" s="98"/>
      <c r="B63" s="96" t="s">
        <v>1348</v>
      </c>
      <c r="C63" s="212" t="s">
        <v>997</v>
      </c>
      <c r="D63" s="96"/>
      <c r="E63" s="58" t="s">
        <v>1795</v>
      </c>
      <c r="F63" s="96"/>
      <c r="G63" s="197"/>
      <c r="H63" s="96"/>
    </row>
    <row r="64" spans="1:15" ht="15.5" x14ac:dyDescent="0.35">
      <c r="A64" s="98"/>
      <c r="B64" s="2"/>
      <c r="C64" s="212" t="s">
        <v>998</v>
      </c>
      <c r="D64" s="96"/>
      <c r="E64" s="58" t="s">
        <v>1795</v>
      </c>
      <c r="F64" s="96"/>
      <c r="G64" s="197"/>
      <c r="H64" s="2"/>
      <c r="I64" s="98"/>
    </row>
    <row r="65" spans="1:9" ht="16" hidden="1" thickBot="1" x14ac:dyDescent="0.4">
      <c r="A65" s="98"/>
      <c r="B65" s="2"/>
      <c r="C65" s="212" t="s">
        <v>999</v>
      </c>
      <c r="D65" s="96"/>
      <c r="E65" s="58" t="s">
        <v>1795</v>
      </c>
      <c r="F65" s="96"/>
      <c r="G65" s="197"/>
      <c r="H65" s="2"/>
      <c r="I65" s="98"/>
    </row>
    <row r="66" spans="1:9" ht="16" hidden="1" thickBot="1" x14ac:dyDescent="0.4">
      <c r="A66" s="98"/>
      <c r="B66" s="2"/>
      <c r="C66" s="225"/>
      <c r="D66" s="59"/>
      <c r="E66" s="177"/>
      <c r="F66" s="59"/>
      <c r="G66" s="178"/>
      <c r="H66" s="96"/>
      <c r="I66" s="20"/>
    </row>
    <row r="67" spans="1:9" s="20" customFormat="1" ht="16" hidden="1" thickBot="1" x14ac:dyDescent="0.4">
      <c r="A67" s="98"/>
      <c r="B67" s="98"/>
      <c r="C67" s="3"/>
      <c r="D67" s="3"/>
      <c r="E67" s="3"/>
      <c r="F67" s="3"/>
      <c r="G67" s="2"/>
      <c r="H67" s="2"/>
      <c r="I67" s="98"/>
    </row>
    <row r="68" spans="1:9" ht="16" thickBot="1" x14ac:dyDescent="0.4">
      <c r="A68" s="98"/>
      <c r="B68" s="98"/>
      <c r="C68" s="312" t="s">
        <v>1969</v>
      </c>
      <c r="D68" s="312"/>
      <c r="E68" s="312"/>
      <c r="F68" s="312"/>
      <c r="G68" s="312"/>
      <c r="H68" s="2"/>
      <c r="I68" s="98"/>
    </row>
    <row r="69" spans="1:9" s="20" customFormat="1" ht="16" thickBot="1" x14ac:dyDescent="0.4">
      <c r="A69" s="98"/>
      <c r="B69" s="98"/>
      <c r="C69" s="305" t="s">
        <v>4</v>
      </c>
      <c r="D69" s="305"/>
      <c r="E69" s="305"/>
      <c r="F69" s="305"/>
      <c r="G69" s="305"/>
      <c r="H69" s="2"/>
      <c r="I69" s="98"/>
    </row>
    <row r="70" spans="1:9" s="20" customFormat="1" ht="16" thickBot="1" x14ac:dyDescent="0.4">
      <c r="A70" s="98"/>
      <c r="B70" s="98"/>
      <c r="C70" s="312" t="s">
        <v>1970</v>
      </c>
      <c r="D70" s="312"/>
      <c r="E70" s="312"/>
      <c r="F70" s="312"/>
      <c r="G70" s="312"/>
      <c r="H70" s="96"/>
    </row>
    <row r="71" spans="1:9" s="20" customFormat="1" ht="16" thickBot="1" x14ac:dyDescent="0.4">
      <c r="A71" s="98"/>
      <c r="B71" s="98"/>
      <c r="C71" s="305" t="s">
        <v>5</v>
      </c>
      <c r="D71" s="305"/>
      <c r="E71" s="305"/>
      <c r="F71" s="305"/>
      <c r="G71" s="305"/>
      <c r="H71" s="2"/>
      <c r="I71" s="98"/>
    </row>
    <row r="72" spans="1:9" ht="16" thickBot="1" x14ac:dyDescent="0.4">
      <c r="B72" s="19" t="s">
        <v>1347</v>
      </c>
      <c r="C72" s="9"/>
      <c r="D72" s="9"/>
      <c r="E72" s="9"/>
      <c r="F72" s="9"/>
      <c r="G72" s="10"/>
      <c r="H72" s="96"/>
      <c r="I72" s="20"/>
    </row>
    <row r="73" spans="1:9" s="20" customFormat="1" ht="15.5" x14ac:dyDescent="0.35">
      <c r="B73" s="19" t="s">
        <v>1347</v>
      </c>
      <c r="C73" s="306" t="s">
        <v>3</v>
      </c>
      <c r="D73" s="306"/>
      <c r="E73" s="306"/>
      <c r="F73" s="98"/>
      <c r="G73" s="2"/>
      <c r="H73" s="96"/>
    </row>
    <row r="74" spans="1:9" s="20" customFormat="1" ht="15.5" x14ac:dyDescent="0.35">
      <c r="B74" s="19" t="s">
        <v>1347</v>
      </c>
      <c r="C74" s="307" t="s">
        <v>1585</v>
      </c>
      <c r="D74" s="307"/>
      <c r="E74" s="307"/>
      <c r="F74" s="98"/>
      <c r="G74" s="98"/>
      <c r="H74" s="96"/>
    </row>
    <row r="75" spans="1:9" ht="15.5" x14ac:dyDescent="0.35">
      <c r="B75" s="19" t="s">
        <v>1347</v>
      </c>
      <c r="C75" s="128"/>
      <c r="D75" s="96"/>
      <c r="E75" s="102"/>
      <c r="F75" s="96"/>
      <c r="G75" s="96"/>
      <c r="H75" s="2"/>
    </row>
    <row r="76" spans="1:9" s="20" customFormat="1" ht="15.5" x14ac:dyDescent="0.35">
      <c r="B76" s="19" t="s">
        <v>1347</v>
      </c>
      <c r="C76" s="132"/>
      <c r="D76" s="96"/>
      <c r="E76" s="102"/>
      <c r="F76" s="96"/>
      <c r="G76" s="96"/>
      <c r="H76" s="19"/>
    </row>
    <row r="77" spans="1:9" s="20" customFormat="1" ht="15.5" x14ac:dyDescent="0.35">
      <c r="B77" s="19" t="s">
        <v>1347</v>
      </c>
      <c r="C77" s="132"/>
      <c r="D77" s="96"/>
      <c r="E77" s="102"/>
      <c r="F77" s="96"/>
      <c r="G77" s="96"/>
      <c r="H77" s="19"/>
    </row>
    <row r="78" spans="1:9" ht="15.5" x14ac:dyDescent="0.35">
      <c r="B78" s="19" t="s">
        <v>1347</v>
      </c>
      <c r="C78" s="132"/>
      <c r="D78" s="96"/>
      <c r="E78" s="102"/>
      <c r="F78" s="96"/>
      <c r="G78" s="96"/>
      <c r="H78" s="2"/>
    </row>
    <row r="79" spans="1:9" ht="15.5" x14ac:dyDescent="0.35">
      <c r="B79" s="19" t="s">
        <v>1347</v>
      </c>
      <c r="C79" s="132"/>
      <c r="D79" s="96"/>
      <c r="E79" s="102"/>
      <c r="F79" s="96"/>
      <c r="G79" s="96"/>
      <c r="H79" s="19"/>
      <c r="I79" s="20"/>
    </row>
    <row r="80" spans="1:9" ht="15.5" x14ac:dyDescent="0.35">
      <c r="B80" s="19" t="s">
        <v>1347</v>
      </c>
      <c r="C80" s="133"/>
      <c r="D80" s="96"/>
      <c r="E80" s="102"/>
      <c r="F80" s="96"/>
      <c r="G80" s="96"/>
      <c r="H80" s="19"/>
      <c r="I80" s="20"/>
    </row>
    <row r="81" spans="2:9" ht="15.5" x14ac:dyDescent="0.35">
      <c r="B81" s="19" t="s">
        <v>1347</v>
      </c>
      <c r="C81" s="132"/>
      <c r="D81" s="96"/>
      <c r="E81" s="102"/>
      <c r="F81" s="96"/>
      <c r="G81" s="96"/>
      <c r="H81" s="2"/>
    </row>
    <row r="82" spans="2:9" ht="15.5" x14ac:dyDescent="0.35">
      <c r="B82" s="19" t="s">
        <v>1347</v>
      </c>
      <c r="C82" s="132"/>
      <c r="D82" s="96"/>
      <c r="E82" s="102"/>
      <c r="F82" s="96"/>
      <c r="G82" s="96"/>
      <c r="H82" s="2"/>
    </row>
    <row r="83" spans="2:9" ht="15.5" x14ac:dyDescent="0.35">
      <c r="B83" s="19" t="s">
        <v>1347</v>
      </c>
      <c r="C83" s="134"/>
      <c r="D83" s="96"/>
      <c r="E83" s="102"/>
      <c r="F83" s="96"/>
      <c r="G83" s="96"/>
      <c r="H83" s="2"/>
    </row>
    <row r="84" spans="2:9" ht="15.5" x14ac:dyDescent="0.35">
      <c r="B84" s="19" t="s">
        <v>1347</v>
      </c>
      <c r="C84" s="132"/>
      <c r="D84" s="96"/>
      <c r="E84" s="135"/>
      <c r="F84" s="96"/>
      <c r="G84" s="96"/>
      <c r="H84" s="2"/>
    </row>
    <row r="85" spans="2:9" ht="15.5" x14ac:dyDescent="0.35">
      <c r="B85" s="19" t="s">
        <v>1347</v>
      </c>
      <c r="C85" s="136"/>
      <c r="D85" s="96"/>
      <c r="E85" s="102"/>
      <c r="F85" s="96"/>
      <c r="G85" s="96"/>
      <c r="H85" s="2"/>
    </row>
    <row r="86" spans="2:9" ht="15.5" x14ac:dyDescent="0.35">
      <c r="B86" s="19" t="s">
        <v>1347</v>
      </c>
      <c r="C86" s="132"/>
      <c r="D86" s="96"/>
      <c r="E86" s="102"/>
      <c r="F86" s="96"/>
      <c r="G86" s="96"/>
      <c r="H86" s="2"/>
    </row>
    <row r="87" spans="2:9" s="72" customFormat="1" ht="15.5" x14ac:dyDescent="0.35">
      <c r="B87" s="73"/>
      <c r="C87" s="132"/>
      <c r="D87" s="96"/>
      <c r="E87" s="102"/>
      <c r="F87" s="96"/>
      <c r="G87" s="96"/>
      <c r="H87" s="2"/>
      <c r="I87" s="1"/>
    </row>
    <row r="88" spans="2:9" s="76" customFormat="1" ht="15.5" x14ac:dyDescent="0.35">
      <c r="B88" s="75"/>
      <c r="C88" s="132"/>
      <c r="D88" s="96"/>
      <c r="E88" s="102"/>
      <c r="F88" s="96"/>
      <c r="G88" s="96"/>
      <c r="H88" s="2"/>
      <c r="I88" s="1"/>
    </row>
    <row r="89" spans="2:9" s="76" customFormat="1" ht="15.5" x14ac:dyDescent="0.35">
      <c r="B89" s="75"/>
      <c r="C89" s="132"/>
      <c r="D89" s="96"/>
      <c r="E89" s="102"/>
      <c r="F89" s="96"/>
      <c r="G89" s="96"/>
      <c r="H89" s="2"/>
      <c r="I89" s="1"/>
    </row>
    <row r="90" spans="2:9" s="76" customFormat="1" ht="15.5" x14ac:dyDescent="0.35">
      <c r="B90" s="75"/>
      <c r="C90" s="121"/>
      <c r="D90" s="123"/>
      <c r="E90" s="124"/>
      <c r="F90" s="123"/>
      <c r="G90" s="123"/>
      <c r="H90" s="2"/>
      <c r="I90" s="72"/>
    </row>
    <row r="91" spans="2:9" s="76" customFormat="1" ht="15.5" x14ac:dyDescent="0.35">
      <c r="B91" s="75"/>
      <c r="C91" s="125"/>
      <c r="D91" s="96"/>
      <c r="E91" s="126"/>
      <c r="F91" s="96"/>
      <c r="G91" s="96"/>
      <c r="H91" s="2"/>
    </row>
    <row r="92" spans="2:9" s="20" customFormat="1" ht="15.5" x14ac:dyDescent="0.35">
      <c r="B92" s="121"/>
      <c r="C92" s="125"/>
      <c r="D92" s="96"/>
      <c r="E92" s="126"/>
      <c r="F92" s="96"/>
      <c r="G92" s="96"/>
      <c r="H92" s="2"/>
      <c r="I92" s="76"/>
    </row>
    <row r="93" spans="2:9" ht="15.5" x14ac:dyDescent="0.35">
      <c r="B93" s="19" t="s">
        <v>1348</v>
      </c>
      <c r="C93" s="125"/>
      <c r="D93" s="96"/>
      <c r="E93" s="126"/>
      <c r="F93" s="96"/>
      <c r="G93" s="96"/>
      <c r="H93" s="2"/>
      <c r="I93" s="76"/>
    </row>
    <row r="94" spans="2:9" ht="15.5" x14ac:dyDescent="0.35">
      <c r="B94" s="19" t="s">
        <v>1348</v>
      </c>
      <c r="C94" s="125"/>
      <c r="D94" s="96"/>
      <c r="E94" s="126"/>
      <c r="F94" s="96"/>
      <c r="G94" s="96"/>
      <c r="H94" s="2"/>
      <c r="I94" s="76"/>
    </row>
    <row r="95" spans="2:9" ht="15.5" x14ac:dyDescent="0.35">
      <c r="B95" s="19" t="s">
        <v>1348</v>
      </c>
      <c r="C95" s="121"/>
      <c r="D95" s="123"/>
      <c r="E95" s="124"/>
      <c r="F95" s="123"/>
      <c r="G95" s="123"/>
      <c r="H95" s="19"/>
      <c r="I95" s="20"/>
    </row>
    <row r="96" spans="2:9" ht="15.5" x14ac:dyDescent="0.35">
      <c r="B96" s="19" t="s">
        <v>1348</v>
      </c>
      <c r="C96" s="125"/>
      <c r="D96" s="96"/>
      <c r="E96" s="102"/>
      <c r="F96" s="96"/>
      <c r="G96" s="96"/>
      <c r="H96" s="2"/>
    </row>
    <row r="97" spans="2:8" ht="15.5" x14ac:dyDescent="0.35">
      <c r="B97" s="2"/>
      <c r="C97" s="125"/>
      <c r="D97" s="96"/>
      <c r="E97" s="102"/>
      <c r="F97" s="96"/>
      <c r="G97" s="96"/>
      <c r="H97" s="2"/>
    </row>
    <row r="98" spans="2:8" ht="15.5" x14ac:dyDescent="0.35">
      <c r="B98" s="2"/>
      <c r="C98" s="125"/>
      <c r="D98" s="96"/>
      <c r="E98" s="102"/>
      <c r="F98" s="96"/>
      <c r="G98" s="96"/>
      <c r="H98" s="2"/>
    </row>
    <row r="99" spans="2:8" ht="15.5" x14ac:dyDescent="0.35">
      <c r="B99" s="2"/>
      <c r="C99" s="102"/>
      <c r="D99" s="96"/>
      <c r="E99" s="102"/>
      <c r="F99" s="96"/>
      <c r="G99" s="96"/>
      <c r="H99" s="2"/>
    </row>
    <row r="100" spans="2:8" ht="15" customHeight="1" x14ac:dyDescent="0.35">
      <c r="B100" s="2"/>
      <c r="C100" s="3"/>
      <c r="D100" s="3"/>
      <c r="E100" s="3"/>
      <c r="F100" s="3"/>
      <c r="G100" s="2"/>
      <c r="H100" s="2"/>
    </row>
    <row r="101" spans="2:8" ht="15" customHeight="1" x14ac:dyDescent="0.35">
      <c r="C101" s="2"/>
      <c r="D101" s="2"/>
      <c r="E101" s="2"/>
      <c r="F101" s="2"/>
      <c r="G101" s="2"/>
      <c r="H101" s="2"/>
    </row>
    <row r="102" spans="2:8" ht="15.5" x14ac:dyDescent="0.35">
      <c r="C102" s="318"/>
      <c r="D102" s="318"/>
      <c r="E102" s="318"/>
      <c r="F102" s="318"/>
      <c r="G102" s="318"/>
      <c r="H102" s="2"/>
    </row>
    <row r="103" spans="2:8" ht="15.5" x14ac:dyDescent="0.35">
      <c r="C103" s="318"/>
      <c r="D103" s="318"/>
      <c r="E103" s="318"/>
      <c r="F103" s="318"/>
      <c r="G103" s="318"/>
      <c r="H103" s="2"/>
    </row>
    <row r="104" spans="2:8" ht="18.75" customHeight="1" x14ac:dyDescent="0.35">
      <c r="C104" s="318"/>
      <c r="D104" s="318"/>
      <c r="E104" s="318"/>
      <c r="F104" s="318"/>
      <c r="G104" s="318"/>
    </row>
    <row r="105" spans="2:8" ht="15.5" x14ac:dyDescent="0.35">
      <c r="C105" s="318"/>
      <c r="D105" s="318"/>
      <c r="E105" s="318"/>
      <c r="F105" s="318"/>
      <c r="G105" s="318"/>
    </row>
    <row r="106" spans="2:8" ht="15.5" x14ac:dyDescent="0.35">
      <c r="C106" s="3"/>
      <c r="D106" s="3"/>
      <c r="E106" s="3"/>
      <c r="F106" s="3"/>
      <c r="G106" s="2"/>
    </row>
    <row r="107" spans="2:8" ht="15.5" x14ac:dyDescent="0.35">
      <c r="C107" s="317"/>
      <c r="D107" s="317"/>
      <c r="E107" s="317"/>
      <c r="F107" s="2"/>
      <c r="G107" s="2"/>
    </row>
    <row r="108" spans="2:8" ht="15.5" x14ac:dyDescent="0.35">
      <c r="C108" s="317"/>
      <c r="D108" s="317"/>
      <c r="E108" s="317"/>
      <c r="F108" s="2"/>
      <c r="G108" s="2"/>
    </row>
    <row r="109" spans="2:8" ht="15.5" x14ac:dyDescent="0.35">
      <c r="C109" s="2"/>
      <c r="D109" s="2"/>
      <c r="E109" s="2"/>
      <c r="F109" s="2"/>
      <c r="G109" s="2"/>
    </row>
    <row r="110" spans="2:8" ht="15.5" x14ac:dyDescent="0.35"/>
    <row r="111" spans="2:8" ht="15.5" x14ac:dyDescent="0.35"/>
    <row r="112" spans="2:8" ht="15.5" x14ac:dyDescent="0.35"/>
    <row r="113" ht="15.5" x14ac:dyDescent="0.35"/>
    <row r="114" ht="15.5" x14ac:dyDescent="0.35"/>
    <row r="115" ht="15.5" x14ac:dyDescent="0.35"/>
    <row r="116" ht="15.5" x14ac:dyDescent="0.35"/>
    <row r="117" ht="15.5" x14ac:dyDescent="0.35"/>
    <row r="118" ht="15.5" x14ac:dyDescent="0.35"/>
    <row r="119" ht="15.5" x14ac:dyDescent="0.35"/>
    <row r="120" ht="15.5" x14ac:dyDescent="0.35"/>
    <row r="121" ht="15.5" x14ac:dyDescent="0.35"/>
    <row r="122" ht="15.5" x14ac:dyDescent="0.35"/>
    <row r="123" ht="15.5" x14ac:dyDescent="0.35"/>
    <row r="124" ht="15.5" x14ac:dyDescent="0.35"/>
    <row r="125" ht="15.5" x14ac:dyDescent="0.35"/>
  </sheetData>
  <sheetProtection selectLockedCells="1"/>
  <dataConsolidate/>
  <mergeCells count="16">
    <mergeCell ref="C10:E10"/>
    <mergeCell ref="C11:E11"/>
    <mergeCell ref="C12:F12"/>
    <mergeCell ref="G10:G13"/>
    <mergeCell ref="C108:E108"/>
    <mergeCell ref="C102:G102"/>
    <mergeCell ref="C103:G103"/>
    <mergeCell ref="C104:G104"/>
    <mergeCell ref="C105:G105"/>
    <mergeCell ref="C107:E107"/>
    <mergeCell ref="C74:E74"/>
    <mergeCell ref="C68:G68"/>
    <mergeCell ref="C69:G69"/>
    <mergeCell ref="C70:G70"/>
    <mergeCell ref="C71:G71"/>
    <mergeCell ref="C73:E73"/>
  </mergeCells>
  <dataValidations xWindow="1195" yWindow="633" count="24">
    <dataValidation type="date" allowBlank="1" showInputMessage="1" showErrorMessage="1" errorTitle="Incorrect format" error="Please revise information according to specified format" promptTitle="Input date in specific format" prompt="YYYY-MM-DD" sqref="E25:E26" xr:uid="{F8800322-AA7E-4331-9E06-6D5947305C1D}">
      <formula1>36161</formula1>
      <formula2>47848</formula2>
    </dataValidation>
    <dataValidation allowBlank="1" showInputMessage="1" showErrorMessage="1" promptTitle="EITI Report URL" prompt="Please insert direct URL to EITI Report (or report folder)." sqref="E31" xr:uid="{C65CA56D-377E-4702-A9BF-B225A66D02F6}"/>
    <dataValidation allowBlank="1" showInputMessage="1" showErrorMessage="1" promptTitle="Entity name" prompt="Insert name of the organisation, company, or government agency here" sqref="E29" xr:uid="{00000000-0002-0000-0100-000004000000}"/>
    <dataValidation type="decimal" errorStyle="warning"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51" xr:uid="{00000000-0002-0000-0100-000005000000}">
      <formula1>0</formula1>
      <formula2>9999999999999990000</formula2>
    </dataValidation>
    <dataValidation allowBlank="1" showInputMessage="1" showErrorMessage="1" promptTitle="URL" prompt="Please insert direct URL to the reference document" sqref="G37:G40" xr:uid="{4D2ABA4E-F97B-4744-98AC-EC39576AE8B7}"/>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43:E47 E53:E56 E28 E32 E35" xr:uid="{5DD73E25-8898-41B4-B745-2A92CCEC7068}">
      <formula1>Simple_options_list</formula1>
    </dataValidation>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E34" xr:uid="{C821FEFA-DFCF-40D8-8246-EB0F476E2C8B}"/>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31" xr:uid="{93883956-635E-425A-8EDF-4B4BB66068B0}">
      <formula1>36161</formula1>
      <formula2>47848</formula2>
    </dataValidation>
    <dataValidation allowBlank="1" showInputMessage="1" showErrorMessage="1" promptTitle="Input date in specific format" prompt="YYYY-MM-DD" sqref="E33 E30 E36:E38" xr:uid="{3F5E72FA-26B8-415D-8CDE-264CB02C0261}"/>
    <dataValidation allowBlank="1" showInputMessage="1" showErrorMessage="1" promptTitle="Additional relevant files" prompt="If several files relevant to the report exist, please indicate as such here. If several, please copy this into several rows." sqref="E37:E38" xr:uid="{48F7CDB2-1CCA-4F17-A500-C0810AED8199}"/>
    <dataValidation type="textLength" allowBlank="1" showInputMessage="1" showErrorMessage="1" errorTitle="Please do not edit these cells" error="Please do not edit these cells" sqref="D18:G19 C65:C66 F15 C15:D15" xr:uid="{B31C6C01-F939-410C-96AD-F50F066376D1}">
      <formula1>10000</formula1>
      <formula2>50000</formula2>
    </dataValidation>
    <dataValidation type="decimal" allowBlank="1" showInputMessage="1" showErrorMessage="1" errorTitle="Please do not edit these cells" sqref="E8:G8" xr:uid="{C6F499F4-437F-49AE-B7A7-1EAC83D1032D}">
      <formula1>10000</formula1>
      <formula2>50000</formula2>
    </dataValidation>
    <dataValidation type="whole" operator="greaterThanOrEqual" allowBlank="1" showInputMessage="1" showErrorMessage="1" errorTitle="Number" error="Please input a number in this cell" sqref="E48:E49" xr:uid="{BE4C30A4-913A-424A-83E0-F3633D1BE779}">
      <formula1>1</formula1>
    </dataValidation>
    <dataValidation type="whole" allowBlank="1" showInputMessage="1" showErrorMessage="1" errorTitle="Please do not edit these cells" error="Please do not edit these cells" sqref="G15 E15 C17:C64" xr:uid="{21DC2CF4-B10C-41C5-8856-20BFD5DA61C2}">
      <formula1>10000</formula1>
      <formula2>50000</formula2>
    </dataValidation>
    <dataValidation type="decimal" allowBlank="1" showInputMessage="1" showErrorMessage="1" errorTitle="Please do not edit those cells" error="Please do not edit those cells" sqref="C69:G69 C71:G74" xr:uid="{08002215-88C3-4FF7-937E-7B06A5BD0D1D}">
      <formula1>10000</formula1>
      <formula2>50000</formula2>
    </dataValidation>
    <dataValidation type="whole" allowBlank="1" showInputMessage="1" showErrorMessage="1" errorTitle="Please do not edit those cells" error="Please do not edit those cells" sqref="G27" xr:uid="{515CE1CE-9C3A-4062-A1E8-14F2BA6B9A38}">
      <formula1>10000</formula1>
      <formula2>50000</formula2>
    </dataValidation>
    <dataValidation allowBlank="1" showInputMessage="1" showErrorMessage="1" promptTitle="Reporting type" prompt="Please indicate which type of reporting, between:_x000a__x000a_Systematic disclosure_x000a_EITI Report_x000a_Not available_x000a_Not applicable" sqref="E40" xr:uid="{22329097-FFD7-4621-9B84-C78F57AEA9E7}"/>
    <dataValidation type="list" allowBlank="1" showInputMessage="1" showErrorMessage="1" promptTitle="Reporting type" prompt="Please indicate which type of reporting, between:_x000a__x000a_Systematic disclosure_x000a_EITI Report_x000a_Not available_x000a_Not applicable" sqref="E39" xr:uid="{E192EF1E-9B5F-4EB1-BF02-36F681E971D7}">
      <formula1>Reporting_options_list</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31" xr:uid="{869B1086-07A8-49CE-958C-F3E4AEAB592F}">
      <formula1>$M$3:$M$50</formula1>
    </dataValidation>
    <dataValidation type="whole" allowBlank="1" showInputMessage="1" showErrorMessage="1" errorTitle="Please do not fill these cells" error="Please do not fill manually these cells" sqref="E59:E61" xr:uid="{0F2E25DE-7F27-42BD-AB59-366058FA49FF}">
      <formula1>10000</formula1>
      <formula2>50000</formula2>
    </dataValidation>
    <dataValidation type="decimal" allowBlank="1" showInputMessage="1" showErrorMessage="1" errorTitle="Please do not edit these cells" error="Please do not edit these cells" sqref="C8 D8" xr:uid="{0CBF3CDF-270D-4B02-AD1C-DA89B5FDB2D3}">
      <formula1>10000</formula1>
      <formula2>50000</formula2>
    </dataValidation>
    <dataValidation type="whole" allowBlank="1" showInputMessage="1" showErrorMessage="1" errorTitle="Please do not fill these cells" error="Please do not fill manually these cells" sqref="E58" xr:uid="{B7670E1D-81B8-495A-A849-FF193E989501}">
      <formula1>10000</formula1>
      <formula2>50000</formula2>
    </dataValidation>
    <dataValidation type="whole" allowBlank="1" showInputMessage="1" showErrorMessage="1" errorTitle="Please do not edit those cells" error="Please do not edit those cells" sqref="C68:G68" xr:uid="{D4C4CC95-4301-4C99-8328-65A07F736DFA}">
      <formula1>444</formula1>
      <formula2>445</formula2>
    </dataValidation>
    <dataValidation type="whole" allowBlank="1" showInputMessage="1" showErrorMessage="1" errorTitle="Please do not edit those cells" error="Please do not edit those cells" sqref="C70:G70" xr:uid="{072E3355-C450-4777-8021-0646157F1006}">
      <formula1>444</formula1>
      <formula2>445</formula2>
    </dataValidation>
  </dataValidations>
  <hyperlinks>
    <hyperlink ref="C69:G69" r:id="rId1" display="Curious about your country? Check if you country implements the EITI Standard at  https://eiti.org/countries" xr:uid="{05FCDBA3-02FD-46BC-9B20-4F2C3B1000EF}"/>
    <hyperlink ref="C71:G71" r:id="rId2" display="Give us your feedback or report a conflict in the data! Write to us at  data@eiti.org" xr:uid="{9604644B-6DC9-4F72-8897-42D2E2CB11A3}"/>
    <hyperlink ref="G69" r:id="rId3" display="Curious about your country? Check if you country implements the EITI Standard at  https://eiti.org/countries" xr:uid="{9C12B5BB-3052-4B8C-B65E-D17BD1602D1B}"/>
    <hyperlink ref="G71" r:id="rId4" display="Give us your feedback or report a conflict in the data! Write to us at  data@eiti.org" xr:uid="{F004862C-998E-49AB-93D4-CB57E322A9D1}"/>
    <hyperlink ref="E69:F69" r:id="rId5" display="Curious about your country? Check if you country implements the EITI Standard at  https://eiti.org/countries" xr:uid="{D4477E5A-A137-4611-8403-058BEF6F312B}"/>
    <hyperlink ref="E71:F71" r:id="rId6" display="Give us your feedback or report a conflict in the data! Write to us at  data@eiti.org" xr:uid="{65957C9D-8012-42B4-B86B-CA018DA8EFBF}"/>
    <hyperlink ref="C50" r:id="rId7" display="Reporting currency (ISO-4217)" xr:uid="{3F918DE8-E6E1-4830-805E-96AFBEFB916F}"/>
    <hyperlink ref="F69" r:id="rId8" display="Curious about your country? Check if you country implements the EITI Standard at  https://eiti.org/countries" xr:uid="{D77658C4-0946-4D3F-9AE5-54753CFDC93B}"/>
    <hyperlink ref="F71" r:id="rId9" display="Give us your feedback or report a conflict in the data! Write to us at  data@eiti.org" xr:uid="{EE7CB7F3-6882-40CD-8931-DDBA4B40C3C7}"/>
    <hyperlink ref="C52" r:id="rId10" location="r4-7" xr:uid="{51DB007D-E0B5-4FA0-A7A5-53C533F157EC}"/>
    <hyperlink ref="C13" r:id="rId11" xr:uid="{629C1DD5-0578-447B-BEDB-44D5374C75B4}"/>
    <hyperlink ref="C38" r:id="rId12" location="r7-1" display="EITI Requirement 7.1: Public debate" xr:uid="{00000000-0004-0000-0200-000026000000}"/>
    <hyperlink ref="C68:G68" r:id="rId13" display="Learn more about the EITI by visiting our website  https://eiti.org" xr:uid="{24EB1261-73BB-480B-8E57-8406C5FCF158}"/>
    <hyperlink ref="C70:G70" r:id="rId14" display="For the latest version of Summary data templates, see  https://eiti.org/summary-data-template" xr:uid="{BECBACF6-FE16-4EA5-B824-2DF8D71F96B2}"/>
  </hyperlinks>
  <pageMargins left="0.25" right="0.25" top="0.75" bottom="0.75" header="0.3" footer="0.3"/>
  <pageSetup paperSize="8" fitToHeight="0" orientation="landscape" horizontalDpi="2400" verticalDpi="2400" r:id="rId15"/>
  <drawing r:id="rId16"/>
  <extLst>
    <ext xmlns:x14="http://schemas.microsoft.com/office/spreadsheetml/2009/9/main" uri="{CCE6A557-97BC-4b89-ADB6-D9C93CAAB3DF}">
      <x14:dataValidations xmlns:xm="http://schemas.microsoft.com/office/excel/2006/main" xWindow="1195" yWindow="633" count="5">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r:uid="{00000000-0002-0000-0100-000009000000}">
          <x14:formula1>
            <xm:f>Lists!$E$2:$E$246</xm:f>
          </x14:formula1>
          <xm:sqref>E50</xm:sqref>
        </x14:dataValidation>
        <x14:dataValidation type="list" allowBlank="1" showInputMessage="1" showErrorMessage="1" promptTitle="Choose from drop-down menu" prompt="Please select the relevant country from the drop-down menu" xr:uid="{7A7F03FD-8067-4877-809A-FAAEC191674A}">
          <x14:formula1>
            <xm:f>Lists!$A$4:$A$246</xm:f>
          </x14:formula1>
          <xm:sqref>E20</xm:sqref>
        </x14:dataValidation>
        <x14:dataValidation type="list" allowBlank="1" showInputMessage="1" showErrorMessage="1" errorTitle="Please do not edit those cells" error="Please do not edit those cells" xr:uid="{C1CB120A-D4FD-42BA-9CD9-D08EACCA7AA8}">
          <x14:formula1>
            <xm:f>Lists!$E$3:$E$246</xm:f>
          </x14:formula1>
          <xm:sqref>E23</xm:sqref>
        </x14:dataValidation>
        <x14:dataValidation type="list" allowBlank="1" showInputMessage="1" showErrorMessage="1" errorTitle="Please do not edit those cells" error="Please do not edit those cells" xr:uid="{08BA7CBE-C4E2-4AC8-A19B-865B4C4E484F}">
          <x14:formula1>
            <xm:f>Lists!$C$3:$C$246</xm:f>
          </x14:formula1>
          <xm:sqref>E21</xm:sqref>
        </x14:dataValidation>
        <x14:dataValidation type="list" allowBlank="1" showInputMessage="1" showErrorMessage="1" errorTitle="Please do not edit those cells" error="Please do not edit those cells" xr:uid="{000C8CA0-3F19-49F2-8FB8-BFF0241E05D8}">
          <x14:formula1>
            <xm:f>Lists!$G$3:$G$246</xm:f>
          </x14:formula1>
          <xm:sqref>E22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18"/>
  <sheetViews>
    <sheetView showGridLines="0" topLeftCell="A34" zoomScale="70" zoomScaleNormal="70" workbookViewId="0">
      <selection activeCell="F44" sqref="F44"/>
    </sheetView>
  </sheetViews>
  <sheetFormatPr defaultColWidth="4" defaultRowHeight="24" customHeight="1" x14ac:dyDescent="0.35"/>
  <cols>
    <col min="1" max="1" width="4" style="1"/>
    <col min="2" max="2" width="56.54296875" style="1" customWidth="1"/>
    <col min="3" max="3" width="4" style="1"/>
    <col min="4" max="4" width="50.54296875" style="1" customWidth="1"/>
    <col min="5" max="5" width="4" style="1"/>
    <col min="6" max="6" width="50.54296875" style="1" customWidth="1"/>
    <col min="7" max="7" width="4" style="1"/>
    <col min="8" max="8" width="53.81640625" style="1" customWidth="1"/>
    <col min="9" max="15" width="4" style="1"/>
    <col min="16" max="16" width="42" style="1" bestFit="1" customWidth="1"/>
    <col min="17" max="16384" width="4" style="1"/>
  </cols>
  <sheetData>
    <row r="1" spans="1:16" ht="15.75" hidden="1" customHeight="1" x14ac:dyDescent="0.35">
      <c r="A1" s="92"/>
      <c r="B1" s="92"/>
      <c r="C1" s="92"/>
      <c r="D1" s="92"/>
      <c r="E1" s="92"/>
      <c r="F1" s="92"/>
      <c r="G1" s="92"/>
      <c r="H1" s="92"/>
      <c r="I1" s="92"/>
      <c r="J1" s="92"/>
      <c r="K1" s="92"/>
      <c r="L1" s="92"/>
      <c r="M1" s="92"/>
      <c r="N1" s="92"/>
      <c r="O1" s="92"/>
      <c r="P1" s="92"/>
    </row>
    <row r="2" spans="1:16" ht="15.5" hidden="1" x14ac:dyDescent="0.35">
      <c r="A2" s="92"/>
      <c r="B2" s="2"/>
      <c r="C2" s="92"/>
      <c r="D2" s="2"/>
      <c r="E2" s="92"/>
      <c r="F2" s="2"/>
      <c r="G2" s="92"/>
      <c r="H2" s="92"/>
      <c r="I2" s="92"/>
      <c r="J2" s="92"/>
      <c r="K2" s="92"/>
      <c r="L2" s="92"/>
      <c r="M2" s="92"/>
      <c r="N2" s="92"/>
      <c r="O2" s="92"/>
      <c r="P2" s="92"/>
    </row>
    <row r="3" spans="1:16" ht="15.5" hidden="1" x14ac:dyDescent="0.35">
      <c r="A3" s="2"/>
      <c r="B3" s="2"/>
      <c r="C3" s="92"/>
      <c r="D3" s="2"/>
      <c r="E3" s="92"/>
      <c r="F3" s="2"/>
      <c r="G3" s="92"/>
      <c r="H3" s="5" t="s">
        <v>2</v>
      </c>
      <c r="I3" s="2"/>
      <c r="J3" s="92"/>
      <c r="K3" s="92"/>
      <c r="L3" s="92"/>
      <c r="M3" s="92"/>
      <c r="N3" s="92"/>
      <c r="O3" s="92"/>
      <c r="P3" s="92"/>
    </row>
    <row r="4" spans="1:16" ht="15.5" hidden="1" x14ac:dyDescent="0.35">
      <c r="A4" s="2"/>
      <c r="B4" s="2"/>
      <c r="C4" s="92"/>
      <c r="D4" s="2"/>
      <c r="E4" s="92"/>
      <c r="F4" s="2"/>
      <c r="G4" s="92"/>
      <c r="H4" s="5" t="str">
        <f>Introduction!G4</f>
        <v>YYYY-MM-DD</v>
      </c>
      <c r="I4" s="2"/>
      <c r="J4" s="92"/>
      <c r="K4" s="92"/>
      <c r="L4" s="92"/>
      <c r="M4" s="92"/>
      <c r="N4" s="92"/>
      <c r="O4" s="92"/>
      <c r="P4" s="92"/>
    </row>
    <row r="5" spans="1:16" ht="15.5" hidden="1" x14ac:dyDescent="0.35">
      <c r="A5" s="2"/>
      <c r="B5" s="92"/>
      <c r="C5" s="92"/>
      <c r="D5" s="92"/>
      <c r="E5" s="92"/>
      <c r="F5" s="92"/>
      <c r="G5" s="92"/>
      <c r="H5" s="92"/>
      <c r="I5" s="2"/>
      <c r="J5" s="92"/>
      <c r="K5" s="92"/>
      <c r="L5" s="92"/>
      <c r="M5" s="92"/>
      <c r="N5" s="92"/>
      <c r="O5" s="92"/>
      <c r="P5" s="92"/>
    </row>
    <row r="6" spans="1:16" ht="15.5" hidden="1" x14ac:dyDescent="0.35">
      <c r="A6" s="2"/>
      <c r="B6" s="92"/>
      <c r="C6" s="92"/>
      <c r="D6" s="92"/>
      <c r="E6" s="92"/>
      <c r="F6" s="92"/>
      <c r="G6" s="92"/>
      <c r="H6" s="92"/>
      <c r="I6" s="2"/>
      <c r="J6" s="92"/>
      <c r="K6" s="92"/>
      <c r="L6" s="92"/>
      <c r="M6" s="92"/>
      <c r="N6" s="92"/>
      <c r="O6" s="92"/>
      <c r="P6" s="92"/>
    </row>
    <row r="7" spans="1:16" s="98" customFormat="1" ht="15.5" x14ac:dyDescent="0.35">
      <c r="A7" s="2"/>
      <c r="I7" s="2"/>
    </row>
    <row r="8" spans="1:16" s="98" customFormat="1" ht="15.5" x14ac:dyDescent="0.35">
      <c r="A8" s="2"/>
      <c r="B8" s="161" t="s">
        <v>1833</v>
      </c>
      <c r="C8" s="152"/>
      <c r="D8" s="152"/>
      <c r="E8" s="152"/>
      <c r="F8" s="152"/>
      <c r="G8" s="152"/>
      <c r="H8" s="152"/>
      <c r="I8" s="2"/>
    </row>
    <row r="9" spans="1:16" s="72" customFormat="1" ht="21" x14ac:dyDescent="0.35">
      <c r="A9" s="2"/>
      <c r="B9" s="169" t="s">
        <v>1888</v>
      </c>
      <c r="C9" s="152"/>
      <c r="D9" s="152"/>
      <c r="E9" s="152"/>
      <c r="F9" s="169"/>
      <c r="G9" s="152"/>
      <c r="H9" s="152"/>
      <c r="I9" s="2"/>
      <c r="J9" s="92"/>
      <c r="K9" s="92"/>
      <c r="L9" s="92"/>
      <c r="M9" s="92"/>
      <c r="N9" s="92"/>
      <c r="O9" s="92"/>
      <c r="P9" s="92"/>
    </row>
    <row r="10" spans="1:16" s="72" customFormat="1" ht="17.149999999999999" customHeight="1" x14ac:dyDescent="0.35">
      <c r="A10" s="2"/>
      <c r="B10" s="316" t="s">
        <v>1871</v>
      </c>
      <c r="C10" s="316"/>
      <c r="D10" s="316"/>
      <c r="E10" s="316"/>
      <c r="F10" s="316"/>
      <c r="G10" s="316"/>
      <c r="H10" s="316"/>
      <c r="I10" s="2"/>
      <c r="J10" s="92"/>
      <c r="K10" s="92"/>
      <c r="L10" s="92"/>
      <c r="M10" s="92"/>
      <c r="N10" s="92"/>
      <c r="O10" s="92"/>
      <c r="P10" s="92"/>
    </row>
    <row r="11" spans="1:16" s="98" customFormat="1" ht="52" customHeight="1" x14ac:dyDescent="0.35">
      <c r="A11" s="2"/>
      <c r="B11" s="315" t="s">
        <v>1873</v>
      </c>
      <c r="C11" s="315"/>
      <c r="D11" s="315"/>
      <c r="E11" s="315"/>
      <c r="F11" s="316"/>
      <c r="G11" s="316"/>
      <c r="H11" s="316"/>
      <c r="I11" s="2"/>
    </row>
    <row r="12" spans="1:16" s="98" customFormat="1" ht="36.65" customHeight="1" x14ac:dyDescent="0.35">
      <c r="A12" s="2"/>
      <c r="B12" s="315" t="s">
        <v>1872</v>
      </c>
      <c r="C12" s="315"/>
      <c r="D12" s="315"/>
      <c r="E12" s="315"/>
      <c r="F12" s="316"/>
      <c r="G12" s="316"/>
      <c r="H12" s="316"/>
      <c r="I12" s="2"/>
    </row>
    <row r="13" spans="1:16" s="98" customFormat="1" ht="39" customHeight="1" x14ac:dyDescent="0.35">
      <c r="A13" s="2"/>
      <c r="B13" s="315" t="s">
        <v>1875</v>
      </c>
      <c r="C13" s="315"/>
      <c r="D13" s="315"/>
      <c r="E13" s="315"/>
      <c r="F13" s="316"/>
      <c r="G13" s="316"/>
      <c r="H13" s="316"/>
      <c r="I13" s="2"/>
    </row>
    <row r="14" spans="1:16" s="98" customFormat="1" ht="17.149999999999999" customHeight="1" x14ac:dyDescent="0.35">
      <c r="A14" s="2"/>
      <c r="B14" s="315" t="s">
        <v>1874</v>
      </c>
      <c r="C14" s="315"/>
      <c r="D14" s="315"/>
      <c r="E14" s="315"/>
      <c r="F14" s="316"/>
      <c r="G14" s="316"/>
      <c r="H14" s="316"/>
      <c r="I14" s="2"/>
    </row>
    <row r="15" spans="1:16" s="98" customFormat="1" ht="15" customHeight="1" x14ac:dyDescent="0.35">
      <c r="A15" s="2"/>
      <c r="B15" s="321" t="s">
        <v>1860</v>
      </c>
      <c r="C15" s="321"/>
      <c r="D15" s="321"/>
      <c r="E15" s="321"/>
      <c r="F15" s="321"/>
      <c r="G15" s="321"/>
      <c r="H15" s="321"/>
      <c r="I15" s="2"/>
    </row>
    <row r="16" spans="1:16" s="98" customFormat="1" ht="15" customHeight="1" x14ac:dyDescent="0.35">
      <c r="A16" s="2"/>
      <c r="E16" s="156"/>
      <c r="F16" s="156"/>
      <c r="G16" s="156"/>
      <c r="H16" s="156"/>
      <c r="I16" s="2"/>
    </row>
    <row r="17" spans="1:16" s="72" customFormat="1" ht="15.5" x14ac:dyDescent="0.35">
      <c r="A17" s="2"/>
      <c r="B17" s="232" t="s">
        <v>1883</v>
      </c>
      <c r="D17" s="231" t="s">
        <v>1876</v>
      </c>
      <c r="E17" s="98"/>
      <c r="F17" s="230" t="s">
        <v>1884</v>
      </c>
      <c r="G17" s="171"/>
      <c r="H17" s="171"/>
      <c r="I17" s="2"/>
      <c r="J17" s="92"/>
      <c r="K17" s="92"/>
      <c r="L17" s="92"/>
      <c r="M17" s="92"/>
      <c r="N17" s="92"/>
      <c r="O17" s="92"/>
      <c r="P17" s="92"/>
    </row>
    <row r="18" spans="1:16" s="72" customFormat="1" ht="15.5" x14ac:dyDescent="0.35">
      <c r="A18" s="2"/>
      <c r="B18" s="92"/>
      <c r="C18" s="92"/>
      <c r="D18" s="92"/>
      <c r="E18" s="92"/>
      <c r="F18" s="92"/>
      <c r="G18" s="92"/>
      <c r="H18" s="92"/>
      <c r="I18" s="2"/>
      <c r="J18" s="92"/>
      <c r="K18" s="92"/>
      <c r="L18" s="92"/>
      <c r="M18" s="92"/>
      <c r="N18" s="92"/>
      <c r="O18" s="92"/>
      <c r="P18" s="92"/>
    </row>
    <row r="19" spans="1:16" ht="23.5" x14ac:dyDescent="0.35">
      <c r="A19" s="2"/>
      <c r="B19" s="127" t="s">
        <v>1868</v>
      </c>
      <c r="C19" s="2"/>
      <c r="D19" s="101"/>
      <c r="E19" s="2"/>
      <c r="F19" s="101"/>
      <c r="G19" s="2"/>
      <c r="H19" s="2"/>
      <c r="I19" s="2"/>
      <c r="J19" s="92"/>
      <c r="K19" s="92"/>
      <c r="L19" s="92"/>
      <c r="M19" s="92"/>
      <c r="N19" s="92"/>
      <c r="O19" s="92"/>
      <c r="P19" s="92"/>
    </row>
    <row r="20" spans="1:16" ht="15.5" x14ac:dyDescent="0.35">
      <c r="A20" s="2"/>
      <c r="B20" s="102" t="s">
        <v>6</v>
      </c>
      <c r="C20" s="2"/>
      <c r="D20" s="102"/>
      <c r="E20" s="2"/>
      <c r="F20" s="102"/>
      <c r="G20" s="2"/>
      <c r="H20" s="2"/>
      <c r="I20" s="2"/>
      <c r="J20" s="92"/>
      <c r="K20" s="92"/>
      <c r="L20" s="92"/>
      <c r="M20" s="92"/>
      <c r="N20" s="92"/>
      <c r="O20" s="92"/>
      <c r="P20" s="92"/>
    </row>
    <row r="21" spans="1:16" ht="15.5" x14ac:dyDescent="0.35">
      <c r="A21" s="2"/>
      <c r="B21" s="106"/>
      <c r="C21" s="2"/>
      <c r="D21" s="100"/>
      <c r="E21" s="2"/>
      <c r="F21" s="100"/>
      <c r="G21" s="2"/>
      <c r="H21" s="2"/>
      <c r="I21" s="2"/>
      <c r="J21" s="92"/>
      <c r="K21" s="92"/>
      <c r="L21" s="92"/>
      <c r="M21" s="92"/>
      <c r="N21" s="92"/>
      <c r="O21" s="92"/>
      <c r="P21" s="92"/>
    </row>
    <row r="22" spans="1:16" ht="18.5" x14ac:dyDescent="0.35">
      <c r="A22" s="2"/>
      <c r="B22" s="233" t="s">
        <v>8</v>
      </c>
      <c r="C22" s="234"/>
      <c r="D22" s="233" t="s">
        <v>9</v>
      </c>
      <c r="E22" s="234"/>
      <c r="F22" s="233" t="s">
        <v>1811</v>
      </c>
      <c r="G22" s="234"/>
      <c r="H22" s="235" t="s">
        <v>7</v>
      </c>
      <c r="I22" s="2"/>
      <c r="J22" s="92"/>
      <c r="K22" s="92"/>
      <c r="L22" s="92"/>
      <c r="M22" s="92"/>
      <c r="N22" s="92"/>
      <c r="O22" s="92"/>
      <c r="P22" s="92"/>
    </row>
    <row r="23" spans="1:16" ht="32.25" customHeight="1" x14ac:dyDescent="0.35">
      <c r="A23" s="2"/>
      <c r="B23" s="252" t="s">
        <v>1930</v>
      </c>
      <c r="C23" s="37"/>
      <c r="D23" s="114"/>
      <c r="E23" s="37"/>
      <c r="F23" s="114"/>
      <c r="G23" s="37"/>
      <c r="H23" s="204"/>
      <c r="I23" s="2"/>
      <c r="J23" s="92"/>
      <c r="K23" s="92"/>
      <c r="L23" s="92"/>
      <c r="M23" s="92"/>
      <c r="N23" s="92"/>
      <c r="O23" s="92"/>
      <c r="P23" s="92"/>
    </row>
    <row r="24" spans="1:16" ht="15.5" x14ac:dyDescent="0.35">
      <c r="A24" s="2"/>
      <c r="B24" s="179" t="s">
        <v>1700</v>
      </c>
      <c r="C24" s="37"/>
      <c r="D24" s="107"/>
      <c r="E24" s="37"/>
      <c r="F24" s="107"/>
      <c r="G24" s="37"/>
      <c r="H24" s="205"/>
      <c r="I24" s="2"/>
      <c r="J24" s="92"/>
      <c r="K24" s="92"/>
      <c r="L24" s="92"/>
      <c r="M24" s="92"/>
      <c r="N24" s="92"/>
      <c r="O24" s="92"/>
      <c r="P24" s="92"/>
    </row>
    <row r="25" spans="1:16" ht="15.5" x14ac:dyDescent="0.35">
      <c r="A25" s="2"/>
      <c r="B25" s="180" t="s">
        <v>1701</v>
      </c>
      <c r="C25" s="37"/>
      <c r="D25" s="103" t="s">
        <v>1965</v>
      </c>
      <c r="E25" s="37"/>
      <c r="F25" s="103" t="str">
        <f>IF(D25=Lists!$K$4,"&lt; Input URL to data source &gt;",IF(D25=Lists!$K$5,"&lt; Reference section in EITI Report &gt;",IF(D25=Lists!$K$6,"&lt; Reference evidence of non-applicability &gt;","")))</f>
        <v/>
      </c>
      <c r="G25" s="37"/>
      <c r="H25" s="205"/>
      <c r="I25" s="2"/>
      <c r="J25" s="92"/>
      <c r="K25" s="92"/>
      <c r="L25" s="92"/>
      <c r="M25" s="92"/>
      <c r="N25" s="92"/>
      <c r="O25" s="92"/>
      <c r="P25" s="92"/>
    </row>
    <row r="26" spans="1:16" ht="15.5" x14ac:dyDescent="0.35">
      <c r="A26" s="2"/>
      <c r="B26" s="180" t="s">
        <v>1784</v>
      </c>
      <c r="C26" s="37"/>
      <c r="D26" s="103" t="s">
        <v>1948</v>
      </c>
      <c r="E26" s="37"/>
      <c r="F26" s="103" t="str">
        <f>IF(D26=Lists!$K$4,"&lt; Input URL to data source &gt;",IF(D26=Lists!$K$5,"&lt; Reference section in EITI Report or URL &gt;",IF(D26=Lists!$K$6,"&lt; Reference evidence of non-applicability &gt;","")))</f>
        <v>&lt; Reference section in EITI Report or URL &gt;</v>
      </c>
      <c r="G26" s="37"/>
      <c r="H26" s="205"/>
      <c r="I26" s="2"/>
      <c r="J26" s="92"/>
      <c r="K26" s="92"/>
      <c r="L26" s="92"/>
      <c r="M26" s="92"/>
      <c r="N26" s="92"/>
      <c r="O26" s="92"/>
      <c r="P26" s="92"/>
    </row>
    <row r="27" spans="1:16" ht="15.5" x14ac:dyDescent="0.35">
      <c r="A27" s="2"/>
      <c r="B27" s="181" t="s">
        <v>1702</v>
      </c>
      <c r="C27" s="37"/>
      <c r="D27" s="104" t="s">
        <v>1783</v>
      </c>
      <c r="E27" s="37"/>
      <c r="F27" s="103" t="str">
        <f>IF(D27=Lists!$K$4,"&lt; Input URL to data source &gt;",IF(D27=Lists!$K$5,"&lt; Reference section in EITI Report or URL &gt;",IF(D27=Lists!$K$6,"&lt; Reference evidence of non-applicability &gt;","")))</f>
        <v/>
      </c>
      <c r="G27" s="37"/>
      <c r="H27" s="206"/>
      <c r="I27" s="2"/>
      <c r="J27" s="92"/>
      <c r="K27" s="92"/>
      <c r="L27" s="92"/>
      <c r="M27" s="92"/>
      <c r="N27" s="92"/>
      <c r="O27" s="92"/>
      <c r="P27" s="92"/>
    </row>
    <row r="28" spans="1:16" ht="15.5" x14ac:dyDescent="0.35">
      <c r="A28" s="2"/>
      <c r="B28" s="35"/>
      <c r="C28" s="37"/>
      <c r="D28" s="36"/>
      <c r="E28" s="37"/>
      <c r="F28" s="36"/>
      <c r="G28" s="37"/>
      <c r="H28" s="37"/>
      <c r="I28" s="2"/>
      <c r="J28" s="92"/>
      <c r="K28" s="92"/>
      <c r="L28" s="92"/>
      <c r="M28" s="92"/>
      <c r="N28" s="92"/>
      <c r="O28" s="92"/>
      <c r="P28" s="92"/>
    </row>
    <row r="29" spans="1:16" ht="15.5" x14ac:dyDescent="0.35">
      <c r="A29" s="2"/>
      <c r="B29" s="252" t="s">
        <v>1929</v>
      </c>
      <c r="C29" s="37"/>
      <c r="D29" s="114"/>
      <c r="E29" s="37"/>
      <c r="F29" s="114"/>
      <c r="G29" s="37"/>
      <c r="H29" s="204"/>
      <c r="I29" s="2"/>
      <c r="J29" s="92"/>
      <c r="K29" s="92"/>
      <c r="L29" s="92"/>
      <c r="M29" s="92"/>
      <c r="N29" s="92"/>
      <c r="O29" s="92"/>
      <c r="P29" s="92"/>
    </row>
    <row r="30" spans="1:16" s="66" customFormat="1" ht="15.5" x14ac:dyDescent="0.35">
      <c r="A30" s="2"/>
      <c r="B30" s="179" t="s">
        <v>1700</v>
      </c>
      <c r="C30" s="37"/>
      <c r="D30" s="107"/>
      <c r="E30" s="37"/>
      <c r="F30" s="107"/>
      <c r="G30" s="37"/>
      <c r="H30" s="205"/>
      <c r="I30" s="2"/>
      <c r="J30" s="92"/>
      <c r="K30" s="92"/>
      <c r="L30" s="92"/>
      <c r="M30" s="92"/>
      <c r="N30" s="92"/>
      <c r="O30" s="92"/>
      <c r="P30" s="92"/>
    </row>
    <row r="31" spans="1:16" s="66" customFormat="1" ht="15.5" x14ac:dyDescent="0.35">
      <c r="A31" s="2"/>
      <c r="B31" s="180" t="s">
        <v>1786</v>
      </c>
      <c r="C31" s="37"/>
      <c r="D31" s="227" t="s">
        <v>1965</v>
      </c>
      <c r="E31" s="37"/>
      <c r="F31" s="103" t="str">
        <f>IF(D31=Lists!$K$4,"&lt; Input URL to data source &gt;",IF(D31=Lists!$K$5,"&lt; Reference section in EITI Report or URL &gt;",IF(D31=Lists!$K$6,"&lt; Reference evidence of non-applicability &gt;","")))</f>
        <v/>
      </c>
      <c r="G31" s="37"/>
      <c r="H31" s="205"/>
      <c r="I31" s="2"/>
      <c r="J31" s="92"/>
      <c r="K31" s="92"/>
      <c r="L31" s="92"/>
      <c r="M31" s="92"/>
      <c r="N31" s="92"/>
      <c r="O31" s="92"/>
      <c r="P31" s="92"/>
    </row>
    <row r="32" spans="1:16" s="98" customFormat="1" ht="15.5" x14ac:dyDescent="0.35">
      <c r="A32" s="268"/>
      <c r="B32" s="277" t="s">
        <v>1952</v>
      </c>
      <c r="C32" s="267"/>
      <c r="D32" s="227" t="s">
        <v>1965</v>
      </c>
      <c r="E32" s="37"/>
      <c r="F32" s="103" t="str">
        <f>IF(D32=Lists!$K$4,"&lt; Input URL to data source &gt;",IF(D32=Lists!$K$5,"&lt; Reference section in EITI Report or URL &gt;",IF(D32=Lists!$K$6,"&lt; Reference evidence of non-applicability &gt;","")))</f>
        <v/>
      </c>
      <c r="G32" s="37"/>
      <c r="H32" s="205"/>
      <c r="I32" s="2"/>
    </row>
    <row r="33" spans="1:16" s="66" customFormat="1" ht="15.5" x14ac:dyDescent="0.35">
      <c r="A33" s="2"/>
      <c r="B33" s="180" t="s">
        <v>1785</v>
      </c>
      <c r="C33" s="37"/>
      <c r="D33" s="227" t="s">
        <v>1965</v>
      </c>
      <c r="E33" s="37"/>
      <c r="F33" s="103" t="str">
        <f>IF(D33=Lists!$K$4,"&lt; Input URL to data source &gt;",IF(D33=Lists!$K$5,"&lt; Reference section in EITI Report or URL &gt;",IF(D33=Lists!$K$6,"&lt; Reference evidence of non-applicability &gt;","")))</f>
        <v/>
      </c>
      <c r="G33" s="37"/>
      <c r="H33" s="205"/>
      <c r="I33" s="2"/>
      <c r="J33" s="92"/>
      <c r="K33" s="92"/>
      <c r="L33" s="92"/>
      <c r="M33" s="92"/>
      <c r="N33" s="92"/>
      <c r="O33" s="92"/>
      <c r="P33" s="92"/>
    </row>
    <row r="34" spans="1:16" s="98" customFormat="1" ht="15.5" x14ac:dyDescent="0.35">
      <c r="A34" s="2"/>
      <c r="B34" s="278" t="s">
        <v>1952</v>
      </c>
      <c r="C34" s="267"/>
      <c r="D34" s="227" t="s">
        <v>1965</v>
      </c>
      <c r="E34" s="37"/>
      <c r="F34" s="103" t="str">
        <f>IF(D34=Lists!$K$4,"&lt; Input URL to data source &gt;",IF(D34=Lists!$K$5,"&lt; Reference section in EITI Report or URL &gt;",IF(D34=Lists!$K$6,"&lt; Reference evidence of non-applicability &gt;","")))</f>
        <v/>
      </c>
      <c r="G34" s="37"/>
      <c r="H34" s="205"/>
      <c r="I34" s="2"/>
    </row>
    <row r="35" spans="1:16" ht="15.5" x14ac:dyDescent="0.35">
      <c r="A35" s="2"/>
      <c r="B35" s="180" t="s">
        <v>1787</v>
      </c>
      <c r="C35" s="37"/>
      <c r="D35" s="227" t="s">
        <v>1965</v>
      </c>
      <c r="E35" s="37"/>
      <c r="F35" s="103" t="str">
        <f>IF(D35=Lists!$K$4,"&lt; Input URL to data source &gt;",IF(D35=Lists!$K$5,"&lt; Reference section in EITI Report or URL &gt;",IF(D35=Lists!$K$6,"&lt; Reference evidence of non-applicability &gt;","")))</f>
        <v/>
      </c>
      <c r="G35" s="37"/>
      <c r="H35" s="205"/>
      <c r="I35" s="2"/>
      <c r="J35" s="92"/>
      <c r="K35" s="92"/>
      <c r="L35" s="92"/>
      <c r="M35" s="92"/>
      <c r="N35" s="92"/>
      <c r="O35" s="92"/>
      <c r="P35" s="92"/>
    </row>
    <row r="36" spans="1:16" s="98" customFormat="1" ht="15.5" x14ac:dyDescent="0.35">
      <c r="A36" s="2"/>
      <c r="B36" s="279" t="s">
        <v>1951</v>
      </c>
      <c r="C36" s="267"/>
      <c r="D36" s="227" t="s">
        <v>1965</v>
      </c>
      <c r="E36" s="37"/>
      <c r="F36" s="103" t="str">
        <f>IF(D36=Lists!$K$4,"&lt; Input URL to data source &gt;",IF(D36=Lists!$K$5,"&lt; Reference section in EITI Report or URL &gt;",IF(D36=Lists!$K$6,"&lt; Reference evidence of non-applicability &gt;","")))</f>
        <v/>
      </c>
      <c r="G36" s="37"/>
      <c r="H36" s="205"/>
      <c r="I36" s="2"/>
    </row>
    <row r="37" spans="1:16" ht="15.5" x14ac:dyDescent="0.35">
      <c r="A37" s="2"/>
      <c r="B37" s="269"/>
      <c r="C37" s="37"/>
      <c r="D37" s="36"/>
      <c r="E37" s="37"/>
      <c r="F37" s="36"/>
      <c r="G37" s="37"/>
      <c r="H37" s="270"/>
      <c r="I37" s="2"/>
      <c r="J37" s="92"/>
      <c r="K37" s="92"/>
      <c r="L37" s="92"/>
      <c r="M37" s="92"/>
      <c r="N37" s="92"/>
      <c r="O37" s="92"/>
      <c r="P37" s="92"/>
    </row>
    <row r="38" spans="1:16" ht="15.5" x14ac:dyDescent="0.35">
      <c r="A38" s="2"/>
      <c r="B38" s="252" t="s">
        <v>1974</v>
      </c>
      <c r="C38" s="37"/>
      <c r="D38" s="115"/>
      <c r="E38" s="37"/>
      <c r="F38" s="115"/>
      <c r="G38" s="37"/>
      <c r="H38" s="204"/>
      <c r="I38" s="2"/>
      <c r="J38" s="92"/>
      <c r="K38" s="92"/>
      <c r="L38" s="92"/>
      <c r="M38" s="92"/>
      <c r="N38" s="92"/>
      <c r="O38" s="92"/>
      <c r="P38" s="92"/>
    </row>
    <row r="39" spans="1:16" ht="15.5" x14ac:dyDescent="0.35">
      <c r="A39" s="2"/>
      <c r="B39" s="179" t="s">
        <v>1351</v>
      </c>
      <c r="C39" s="37"/>
      <c r="D39" s="103" t="s">
        <v>1965</v>
      </c>
      <c r="E39" s="37"/>
      <c r="F39" s="103" t="str">
        <f>IF(D39=Lists!$K$4,"&lt; Input URL to data source &gt;",IF(D39=Lists!$K$5,"&lt; Reference section in EITI Report or URL &gt;",IF(D39=Lists!$K$6,"&lt; Reference evidence of non-applicability &gt;","")))</f>
        <v/>
      </c>
      <c r="G39" s="37"/>
      <c r="H39" s="205"/>
      <c r="I39" s="2"/>
      <c r="J39" s="92"/>
      <c r="K39" s="92"/>
      <c r="L39" s="92"/>
      <c r="M39" s="92"/>
      <c r="N39" s="92"/>
      <c r="O39" s="92"/>
      <c r="P39" s="92"/>
    </row>
    <row r="40" spans="1:16" ht="15.5" x14ac:dyDescent="0.35">
      <c r="A40" s="2"/>
      <c r="B40" s="179" t="s">
        <v>1352</v>
      </c>
      <c r="C40" s="37"/>
      <c r="D40" s="103" t="s">
        <v>1965</v>
      </c>
      <c r="E40" s="37"/>
      <c r="F40" s="103" t="str">
        <f>IF(D40=Lists!$K$4,"&lt; Input URL to data source &gt;",IF(D40=Lists!$K$5,"&lt; Reference section in EITI Report or URL &gt;",IF(D40=Lists!$K$6,"&lt; Reference evidence of non-applicability &gt;","")))</f>
        <v/>
      </c>
      <c r="G40" s="37"/>
      <c r="H40" s="205"/>
      <c r="I40" s="2"/>
      <c r="J40" s="92"/>
      <c r="K40" s="92"/>
      <c r="L40" s="92"/>
      <c r="M40" s="92"/>
      <c r="N40" s="92"/>
      <c r="O40" s="92"/>
      <c r="P40" s="92"/>
    </row>
    <row r="41" spans="1:16" ht="15.5" x14ac:dyDescent="0.35">
      <c r="A41" s="2"/>
      <c r="B41" s="182" t="s">
        <v>1353</v>
      </c>
      <c r="C41" s="37"/>
      <c r="D41" s="103" t="s">
        <v>1965</v>
      </c>
      <c r="E41" s="37"/>
      <c r="F41" s="103" t="str">
        <f>IF(D41=Lists!$K$4,"&lt; Input URL to data source &gt;",IF(D41=Lists!$K$5,"&lt; Reference section in EITI Report or URL &gt;",IF(D41=Lists!$K$6,"&lt; Reference evidence of non-applicability &gt;","")))</f>
        <v/>
      </c>
      <c r="G41" s="37"/>
      <c r="H41" s="206"/>
      <c r="I41" s="2"/>
      <c r="J41" s="92"/>
      <c r="K41" s="92"/>
      <c r="L41" s="92"/>
      <c r="M41" s="92"/>
      <c r="N41" s="92"/>
      <c r="O41" s="92"/>
      <c r="P41" s="92"/>
    </row>
    <row r="42" spans="1:16" ht="15.5" x14ac:dyDescent="0.35">
      <c r="A42" s="2"/>
      <c r="B42" s="35"/>
      <c r="C42" s="37"/>
      <c r="D42" s="36"/>
      <c r="E42" s="37"/>
      <c r="F42" s="36"/>
      <c r="G42" s="37"/>
      <c r="H42" s="37"/>
      <c r="I42" s="2"/>
      <c r="J42" s="92"/>
      <c r="K42" s="92"/>
      <c r="L42" s="92"/>
      <c r="M42" s="92"/>
      <c r="N42" s="92"/>
      <c r="O42" s="92"/>
      <c r="P42" s="92"/>
    </row>
    <row r="43" spans="1:16" ht="15.5" x14ac:dyDescent="0.35">
      <c r="A43" s="2"/>
      <c r="B43" s="252" t="s">
        <v>1928</v>
      </c>
      <c r="C43" s="37"/>
      <c r="D43" s="115"/>
      <c r="E43" s="37"/>
      <c r="F43" s="115"/>
      <c r="G43" s="37"/>
      <c r="H43" s="204"/>
      <c r="I43" s="2"/>
      <c r="J43" s="92"/>
      <c r="K43" s="92"/>
      <c r="L43" s="92"/>
      <c r="M43" s="92"/>
      <c r="N43" s="92"/>
      <c r="O43" s="92"/>
      <c r="P43" s="92"/>
    </row>
    <row r="44" spans="1:16" ht="15.5" x14ac:dyDescent="0.35">
      <c r="A44" s="2"/>
      <c r="B44" s="179" t="s">
        <v>1354</v>
      </c>
      <c r="C44" s="37"/>
      <c r="D44" s="103" t="s">
        <v>1965</v>
      </c>
      <c r="E44" s="37"/>
      <c r="F44" s="103" t="str">
        <f>IF(D44=Lists!$K$4,"&lt; Input URL to data source &gt;",IF(D44=Lists!$K$5,"&lt; Reference section in EITI Report or URL &gt;",IF(D44=Lists!$K$6,"&lt; Reference evidence of non-applicability &gt;","")))</f>
        <v/>
      </c>
      <c r="G44" s="37"/>
      <c r="H44" s="205"/>
      <c r="I44" s="2"/>
      <c r="J44" s="92"/>
      <c r="K44" s="92"/>
      <c r="L44" s="92"/>
      <c r="M44" s="92"/>
      <c r="N44" s="92"/>
      <c r="O44" s="92"/>
      <c r="P44" s="92"/>
    </row>
    <row r="45" spans="1:16" ht="15.5" x14ac:dyDescent="0.35">
      <c r="A45" s="2"/>
      <c r="B45" s="180" t="s">
        <v>1355</v>
      </c>
      <c r="C45" s="37"/>
      <c r="D45" s="103" t="s">
        <v>1965</v>
      </c>
      <c r="E45" s="37"/>
      <c r="F45" s="103" t="str">
        <f>IF(D45=Lists!$K$4,"&lt; Input URL to data source &gt;",IF(D45=Lists!$K$5,"&lt; Reference section in EITI Report or URL &gt;",IF(D45=Lists!$K$6,"&lt; Reference evidence of non-applicability &gt;","")))</f>
        <v/>
      </c>
      <c r="G45" s="37"/>
      <c r="H45" s="205"/>
      <c r="I45" s="2"/>
      <c r="J45" s="92"/>
      <c r="K45" s="92"/>
      <c r="L45" s="92"/>
      <c r="M45" s="92"/>
      <c r="N45" s="92"/>
      <c r="O45" s="92"/>
      <c r="P45" s="92"/>
    </row>
    <row r="46" spans="1:16" s="66" customFormat="1" ht="15.5" x14ac:dyDescent="0.35">
      <c r="A46" s="2"/>
      <c r="B46" s="179" t="s">
        <v>1788</v>
      </c>
      <c r="C46" s="37"/>
      <c r="D46" s="103" t="s">
        <v>1965</v>
      </c>
      <c r="E46" s="37"/>
      <c r="F46" s="103" t="str">
        <f>IF(D46=Lists!$K$4,"&lt; Input URL to data source &gt;",IF(D46=Lists!$K$5,"&lt; Reference section in EITI Report or URL &gt;",IF(D46=Lists!$K$6,"&lt; Reference evidence of non-applicability &gt;","")))</f>
        <v/>
      </c>
      <c r="G46" s="37"/>
      <c r="H46" s="205"/>
      <c r="I46" s="2"/>
      <c r="J46" s="92"/>
      <c r="K46" s="92"/>
      <c r="L46" s="92"/>
      <c r="M46" s="92"/>
      <c r="N46" s="92"/>
      <c r="O46" s="92"/>
      <c r="P46" s="92"/>
    </row>
    <row r="47" spans="1:16" s="66" customFormat="1" ht="15.5" x14ac:dyDescent="0.35">
      <c r="A47" s="2"/>
      <c r="B47" s="179" t="s">
        <v>1789</v>
      </c>
      <c r="C47" s="37"/>
      <c r="D47" s="103" t="s">
        <v>1965</v>
      </c>
      <c r="E47" s="37"/>
      <c r="F47" s="103" t="str">
        <f>IF(D47=Lists!$K$4,"&lt; Input URL to data source &gt;",IF(D47=Lists!$K$5,"&lt; Reference section in EITI Report or URL &gt;",IF(D47=Lists!$K$6,"&lt; Reference evidence of non-applicability &gt;","")))</f>
        <v/>
      </c>
      <c r="G47" s="37"/>
      <c r="H47" s="205"/>
      <c r="I47" s="2"/>
      <c r="J47" s="92"/>
      <c r="K47" s="92"/>
      <c r="L47" s="92"/>
      <c r="M47" s="92"/>
      <c r="N47" s="92"/>
      <c r="O47" s="92"/>
      <c r="P47" s="92"/>
    </row>
    <row r="48" spans="1:16" ht="15.5" x14ac:dyDescent="0.35">
      <c r="A48" s="2"/>
      <c r="B48" s="182" t="s">
        <v>1790</v>
      </c>
      <c r="C48" s="37"/>
      <c r="D48" s="104" t="s">
        <v>1359</v>
      </c>
      <c r="E48" s="37"/>
      <c r="F48" s="103" t="str">
        <f>IF(D48=Lists!$K$4,"&lt; Input URL to data source &gt;",IF(D48=Lists!$K$5,"&lt; Reference section in EITI Report or URL &gt;",IF(D48=Lists!$K$6,"&lt; Reference evidence of non-applicability &gt;","")))</f>
        <v/>
      </c>
      <c r="G48" s="37"/>
      <c r="H48" s="206"/>
      <c r="I48" s="2"/>
      <c r="J48" s="92"/>
      <c r="K48" s="92"/>
      <c r="L48" s="92"/>
      <c r="M48" s="92"/>
      <c r="N48" s="92"/>
      <c r="O48" s="92"/>
      <c r="P48" s="92"/>
    </row>
    <row r="49" spans="1:16" ht="15.5" x14ac:dyDescent="0.35">
      <c r="A49" s="2"/>
      <c r="B49" s="35"/>
      <c r="C49" s="37"/>
      <c r="D49" s="36"/>
      <c r="E49" s="37"/>
      <c r="F49" s="36"/>
      <c r="G49" s="37"/>
      <c r="H49" s="37"/>
      <c r="I49" s="2"/>
      <c r="J49" s="92"/>
      <c r="K49" s="92"/>
      <c r="L49" s="92"/>
      <c r="M49" s="92"/>
      <c r="N49" s="92"/>
      <c r="O49" s="92"/>
      <c r="P49" s="92"/>
    </row>
    <row r="50" spans="1:16" ht="15.5" x14ac:dyDescent="0.35">
      <c r="A50" s="2"/>
      <c r="B50" s="252" t="s">
        <v>1927</v>
      </c>
      <c r="C50" s="37"/>
      <c r="D50" s="116"/>
      <c r="E50" s="37"/>
      <c r="F50" s="116"/>
      <c r="G50" s="37"/>
      <c r="H50" s="204"/>
      <c r="I50" s="2"/>
      <c r="J50" s="92"/>
      <c r="K50" s="92"/>
      <c r="L50" s="92"/>
      <c r="M50" s="92"/>
      <c r="N50" s="92"/>
      <c r="O50" s="92"/>
      <c r="P50" s="92"/>
    </row>
    <row r="51" spans="1:16" s="98" customFormat="1" ht="15.5" x14ac:dyDescent="0.35">
      <c r="A51" s="2"/>
      <c r="B51" s="280" t="s">
        <v>1963</v>
      </c>
      <c r="C51" s="37"/>
      <c r="D51" s="227" t="s">
        <v>1965</v>
      </c>
      <c r="E51" s="37"/>
      <c r="F51" s="103" t="str">
        <f>IF(D51=Lists!$K$4,"&lt; Input URL to data source &gt;",IF(D51=Lists!$K$5,"&lt; Reference section in EITI Report or URL &gt;",IF(D51=Lists!$K$6,"&lt; Reference evidence of non-applicability &gt;","")))</f>
        <v/>
      </c>
      <c r="G51" s="37"/>
      <c r="H51" s="205"/>
      <c r="I51" s="2"/>
    </row>
    <row r="52" spans="1:16" ht="15.5" x14ac:dyDescent="0.35">
      <c r="A52" s="2"/>
      <c r="B52" s="179" t="s">
        <v>1356</v>
      </c>
      <c r="C52" s="37"/>
      <c r="D52" s="227" t="s">
        <v>1965</v>
      </c>
      <c r="E52" s="37"/>
      <c r="F52" s="103" t="str">
        <f>IF(D52=Lists!$K$4,"&lt; Input URL to data source &gt;",IF(D52=Lists!$K$5,"&lt; Reference section in EITI Report or URL &gt;",IF(D52=Lists!$K$6,"&lt; Reference evidence of non-applicability &gt;","")))</f>
        <v/>
      </c>
      <c r="G52" s="37"/>
      <c r="H52" s="205"/>
      <c r="I52" s="2"/>
      <c r="J52" s="92"/>
      <c r="K52" s="92"/>
      <c r="L52" s="92"/>
      <c r="M52" s="92"/>
      <c r="N52" s="92"/>
      <c r="O52" s="92"/>
      <c r="P52" s="92"/>
    </row>
    <row r="53" spans="1:16" ht="15.5" x14ac:dyDescent="0.35">
      <c r="A53" s="2"/>
      <c r="B53" s="180" t="s">
        <v>1934</v>
      </c>
      <c r="C53" s="37"/>
      <c r="D53" s="227" t="s">
        <v>1965</v>
      </c>
      <c r="E53" s="37"/>
      <c r="F53" s="103" t="str">
        <f>IF(D53=Lists!$K$4,"&lt; Input URL to data source &gt;",IF(D53=Lists!$K$5,"&lt; Reference section in EITI Report or URL &gt;",IF(D53=Lists!$K$6,"&lt; Reference evidence of non-applicability &gt;","")))</f>
        <v/>
      </c>
      <c r="G53" s="37"/>
      <c r="H53" s="205"/>
      <c r="I53" s="2"/>
      <c r="J53" s="92"/>
      <c r="K53" s="92"/>
      <c r="L53" s="92"/>
      <c r="M53" s="92"/>
      <c r="N53" s="92"/>
      <c r="O53" s="92"/>
      <c r="P53" s="92"/>
    </row>
    <row r="54" spans="1:16" ht="15.5" x14ac:dyDescent="0.35">
      <c r="A54" s="2"/>
      <c r="B54" s="182" t="s">
        <v>1357</v>
      </c>
      <c r="C54" s="37"/>
      <c r="D54" s="227" t="s">
        <v>1965</v>
      </c>
      <c r="E54" s="37"/>
      <c r="F54" s="103" t="str">
        <f>IF(D54=Lists!$K$4,"&lt; Input URL to data source &gt;",IF(D54=Lists!$K$5,"&lt; Reference section in EITI Report or URL &gt;",IF(D54=Lists!$K$6,"&lt; Reference evidence of non-applicability &gt;","")))</f>
        <v/>
      </c>
      <c r="G54" s="37"/>
      <c r="H54" s="206"/>
      <c r="I54" s="2"/>
      <c r="J54" s="92"/>
      <c r="K54" s="92"/>
      <c r="L54" s="92"/>
      <c r="M54" s="92"/>
      <c r="N54" s="92"/>
      <c r="O54" s="92"/>
      <c r="P54" s="92"/>
    </row>
    <row r="55" spans="1:16" ht="15.5" x14ac:dyDescent="0.35">
      <c r="A55" s="2"/>
      <c r="B55" s="35"/>
      <c r="C55" s="37"/>
      <c r="D55" s="36"/>
      <c r="E55" s="37"/>
      <c r="F55" s="36"/>
      <c r="G55" s="37"/>
      <c r="H55" s="37"/>
      <c r="I55" s="2"/>
      <c r="J55" s="92"/>
      <c r="K55" s="92"/>
      <c r="L55" s="92"/>
      <c r="M55" s="92"/>
      <c r="N55" s="92"/>
      <c r="O55" s="92"/>
      <c r="P55" s="92"/>
    </row>
    <row r="56" spans="1:16" ht="15.5" x14ac:dyDescent="0.35">
      <c r="A56" s="2"/>
      <c r="B56" s="252" t="s">
        <v>1926</v>
      </c>
      <c r="C56" s="37"/>
      <c r="D56" s="116"/>
      <c r="E56" s="37"/>
      <c r="F56" s="116"/>
      <c r="G56" s="37"/>
      <c r="H56" s="204"/>
      <c r="I56" s="2"/>
      <c r="J56" s="92"/>
      <c r="K56" s="92"/>
      <c r="L56" s="92"/>
      <c r="M56" s="92"/>
      <c r="N56" s="92"/>
      <c r="O56" s="92"/>
      <c r="P56" s="92"/>
    </row>
    <row r="57" spans="1:16" ht="28" x14ac:dyDescent="0.35">
      <c r="A57" s="2"/>
      <c r="B57" s="183" t="s">
        <v>1360</v>
      </c>
      <c r="C57" s="37"/>
      <c r="D57" s="227" t="s">
        <v>1965</v>
      </c>
      <c r="E57" s="37"/>
      <c r="F57" s="103" t="str">
        <f>IF(D57=Lists!$K$4,"&lt; Input URL to data source &gt;",IF(D57=Lists!$K$5,"&lt; Reference section in EITI Report or URL &gt;",IF(D57=Lists!$K$6,"&lt; Reference evidence of non-applicability &gt;","")))</f>
        <v/>
      </c>
      <c r="G57" s="37"/>
      <c r="H57" s="205"/>
      <c r="I57" s="2"/>
      <c r="J57" s="92"/>
      <c r="K57" s="92"/>
      <c r="L57" s="92"/>
      <c r="M57" s="92"/>
      <c r="N57" s="92"/>
      <c r="O57" s="92"/>
      <c r="P57" s="92"/>
    </row>
    <row r="58" spans="1:16" ht="28" x14ac:dyDescent="0.35">
      <c r="A58" s="2"/>
      <c r="B58" s="184" t="s">
        <v>1933</v>
      </c>
      <c r="C58" s="37"/>
      <c r="D58" s="227" t="s">
        <v>1965</v>
      </c>
      <c r="E58" s="37"/>
      <c r="F58" s="103" t="str">
        <f>IF(D58=Lists!$K$4,"&lt; Input URL to data source &gt;",IF(D58=Lists!$K$5,"&lt; Reference section in EITI Report or URL &gt;",IF(D58=Lists!$K$6,"&lt; Reference evidence of non-applicability &gt;","")))</f>
        <v/>
      </c>
      <c r="G58" s="37"/>
      <c r="H58" s="206"/>
      <c r="I58" s="2"/>
      <c r="J58" s="92"/>
      <c r="K58" s="92"/>
      <c r="L58" s="92"/>
      <c r="M58" s="92"/>
      <c r="N58" s="92"/>
      <c r="O58" s="92"/>
      <c r="P58" s="92"/>
    </row>
    <row r="59" spans="1:16" ht="15.5" x14ac:dyDescent="0.35">
      <c r="A59" s="2"/>
      <c r="B59" s="35"/>
      <c r="C59" s="37"/>
      <c r="D59" s="36"/>
      <c r="E59" s="37"/>
      <c r="F59" s="36"/>
      <c r="G59" s="37"/>
      <c r="H59" s="37"/>
      <c r="I59" s="2"/>
      <c r="J59" s="92"/>
      <c r="K59" s="92"/>
      <c r="L59" s="92"/>
      <c r="M59" s="92"/>
      <c r="N59" s="92"/>
      <c r="O59" s="92"/>
      <c r="P59" s="92"/>
    </row>
    <row r="60" spans="1:16" ht="15.5" x14ac:dyDescent="0.35">
      <c r="A60" s="2"/>
      <c r="B60" s="252" t="s">
        <v>1925</v>
      </c>
      <c r="C60" s="37"/>
      <c r="D60" s="116"/>
      <c r="E60" s="37"/>
      <c r="F60" s="116"/>
      <c r="G60" s="37"/>
      <c r="H60" s="204"/>
      <c r="I60" s="2"/>
      <c r="J60" s="92"/>
      <c r="K60" s="92"/>
      <c r="L60" s="92"/>
      <c r="M60" s="92"/>
      <c r="N60" s="92"/>
      <c r="O60" s="92"/>
      <c r="P60" s="92"/>
    </row>
    <row r="61" spans="1:16" ht="28" x14ac:dyDescent="0.35">
      <c r="A61" s="2"/>
      <c r="B61" s="185" t="s">
        <v>1791</v>
      </c>
      <c r="C61" s="37"/>
      <c r="D61" s="227" t="s">
        <v>1965</v>
      </c>
      <c r="E61" s="37"/>
      <c r="F61" s="103" t="str">
        <f>IF(D61=Lists!$K$4,"&lt; Input URL to data source &gt;",IF(D61=Lists!$K$5,"&lt; Reference section in EITI Report or URL &gt;",IF(D61=Lists!$K$6,"&lt; Reference evidence of non-applicability &gt;","")))</f>
        <v/>
      </c>
      <c r="G61" s="37"/>
      <c r="H61" s="206"/>
      <c r="I61" s="2"/>
      <c r="J61" s="92"/>
      <c r="K61" s="92"/>
      <c r="L61" s="92"/>
      <c r="M61" s="92"/>
      <c r="N61" s="92"/>
      <c r="O61" s="92"/>
      <c r="P61" s="92"/>
    </row>
    <row r="62" spans="1:16" ht="15.5" x14ac:dyDescent="0.35">
      <c r="A62" s="2"/>
      <c r="B62" s="35"/>
      <c r="C62" s="37"/>
      <c r="D62" s="36"/>
      <c r="E62" s="37"/>
      <c r="F62" s="36"/>
      <c r="G62" s="37"/>
      <c r="H62" s="37"/>
      <c r="I62" s="2"/>
      <c r="J62" s="92"/>
      <c r="K62" s="92"/>
      <c r="L62" s="92"/>
      <c r="M62" s="92"/>
      <c r="N62" s="92"/>
      <c r="O62" s="92"/>
      <c r="P62" s="92"/>
    </row>
    <row r="63" spans="1:16" ht="15.5" x14ac:dyDescent="0.35">
      <c r="A63" s="2"/>
      <c r="B63" s="252" t="s">
        <v>1924</v>
      </c>
      <c r="C63" s="37"/>
      <c r="D63" s="116"/>
      <c r="E63" s="37"/>
      <c r="F63" s="116"/>
      <c r="G63" s="37"/>
      <c r="H63" s="204"/>
      <c r="I63" s="2"/>
      <c r="J63" s="92"/>
      <c r="K63" s="92"/>
      <c r="L63" s="92"/>
      <c r="M63" s="92"/>
      <c r="N63" s="92"/>
      <c r="O63" s="92"/>
      <c r="P63" s="92"/>
    </row>
    <row r="64" spans="1:16" ht="15.5" x14ac:dyDescent="0.35">
      <c r="A64" s="2"/>
      <c r="B64" s="183" t="s">
        <v>1362</v>
      </c>
      <c r="C64" s="37"/>
      <c r="D64" s="227" t="s">
        <v>1965</v>
      </c>
      <c r="E64" s="37"/>
      <c r="F64" s="103" t="str">
        <f>IF(D64=Lists!$K$4,"&lt; Input URL to data source &gt;",IF(D64=Lists!$K$5,"&lt; Reference section in EITI Report or URL &gt;",IF(D64=Lists!$K$6,"&lt; Reference evidence of non-applicability &gt;","")))</f>
        <v/>
      </c>
      <c r="G64" s="37"/>
      <c r="H64" s="205"/>
      <c r="I64" s="2"/>
      <c r="J64" s="92"/>
      <c r="K64" s="92"/>
      <c r="L64" s="92"/>
      <c r="M64" s="92"/>
      <c r="N64" s="92"/>
      <c r="O64" s="92"/>
      <c r="P64" s="92"/>
    </row>
    <row r="65" spans="1:16" ht="15.5" x14ac:dyDescent="0.35">
      <c r="A65" s="2"/>
      <c r="B65" s="183" t="s">
        <v>1363</v>
      </c>
      <c r="C65" s="37"/>
      <c r="D65" s="227" t="s">
        <v>1965</v>
      </c>
      <c r="E65" s="37"/>
      <c r="F65" s="103" t="str">
        <f>IF(D65=Lists!$K$4,"&lt; Input URL to data source &gt;",IF(D65=Lists!$K$5,"&lt; Reference section in EITI Report or URL &gt;",IF(D65=Lists!$K$6,"&lt; Reference evidence of non-applicability &gt;","")))</f>
        <v/>
      </c>
      <c r="G65" s="37"/>
      <c r="H65" s="205"/>
      <c r="I65" s="2"/>
      <c r="J65" s="92"/>
      <c r="K65" s="92"/>
      <c r="L65" s="92"/>
      <c r="M65" s="92"/>
      <c r="N65" s="92"/>
      <c r="O65" s="92"/>
      <c r="P65" s="92"/>
    </row>
    <row r="66" spans="1:16" ht="15.5" x14ac:dyDescent="0.35">
      <c r="A66" s="2"/>
      <c r="B66" s="229" t="s">
        <v>1568</v>
      </c>
      <c r="C66" s="37"/>
      <c r="D66" s="103" t="s">
        <v>1747</v>
      </c>
      <c r="E66" s="37"/>
      <c r="F66" s="103" t="s">
        <v>1580</v>
      </c>
      <c r="G66" s="37"/>
      <c r="H66" s="205"/>
      <c r="I66" s="2"/>
      <c r="J66" s="92"/>
      <c r="K66" s="92"/>
      <c r="L66" s="92"/>
      <c r="M66" s="92"/>
      <c r="N66" s="92"/>
      <c r="O66" s="92"/>
      <c r="P66" s="92"/>
    </row>
    <row r="67" spans="1:16" ht="15.5" x14ac:dyDescent="0.35">
      <c r="A67" s="2"/>
      <c r="B67" s="186" t="str">
        <f>LEFT(B66,SEARCH(",",B66))&amp;" value"</f>
        <v>Crude oil, value</v>
      </c>
      <c r="C67" s="37"/>
      <c r="D67" s="103" t="s">
        <v>1747</v>
      </c>
      <c r="E67" s="37"/>
      <c r="F67" s="103" t="s">
        <v>1207</v>
      </c>
      <c r="G67" s="37"/>
      <c r="H67" s="205"/>
      <c r="I67" s="2"/>
      <c r="J67" s="92"/>
      <c r="K67" s="92"/>
      <c r="L67" s="92"/>
      <c r="M67" s="92"/>
      <c r="N67" s="92"/>
      <c r="O67" s="92"/>
      <c r="P67" s="92"/>
    </row>
    <row r="68" spans="1:16" ht="15.5" x14ac:dyDescent="0.35">
      <c r="A68" s="2"/>
      <c r="B68" s="229" t="s">
        <v>1570</v>
      </c>
      <c r="C68" s="37"/>
      <c r="D68" s="103" t="s">
        <v>1747</v>
      </c>
      <c r="E68" s="37"/>
      <c r="F68" s="103" t="s">
        <v>1581</v>
      </c>
      <c r="G68" s="37"/>
      <c r="H68" s="205"/>
      <c r="I68" s="2"/>
      <c r="J68" s="92"/>
      <c r="K68" s="92"/>
      <c r="L68" s="92"/>
      <c r="M68" s="92"/>
      <c r="N68" s="92"/>
      <c r="O68" s="92"/>
      <c r="P68" s="92"/>
    </row>
    <row r="69" spans="1:16" ht="15.5" x14ac:dyDescent="0.35">
      <c r="A69" s="2"/>
      <c r="B69" s="186" t="str">
        <f>LEFT(B68,SEARCH(",",B68))&amp;" value"</f>
        <v>Natural gas, value</v>
      </c>
      <c r="C69" s="37"/>
      <c r="D69" s="103" t="s">
        <v>1747</v>
      </c>
      <c r="E69" s="37"/>
      <c r="F69" s="103" t="s">
        <v>1207</v>
      </c>
      <c r="G69" s="37"/>
      <c r="H69" s="205"/>
      <c r="I69" s="2"/>
      <c r="J69" s="92"/>
      <c r="K69" s="92"/>
      <c r="L69" s="92"/>
      <c r="M69" s="92"/>
      <c r="N69" s="92"/>
      <c r="O69" s="92"/>
      <c r="P69" s="92"/>
    </row>
    <row r="70" spans="1:16" ht="15.5" x14ac:dyDescent="0.35">
      <c r="A70" s="2"/>
      <c r="B70" s="229" t="s">
        <v>1578</v>
      </c>
      <c r="C70" s="37"/>
      <c r="D70" s="103" t="s">
        <v>1747</v>
      </c>
      <c r="E70" s="37"/>
      <c r="F70" s="103" t="s">
        <v>1583</v>
      </c>
      <c r="G70" s="37"/>
      <c r="H70" s="205"/>
      <c r="I70" s="2"/>
      <c r="J70" s="92"/>
      <c r="K70" s="92"/>
      <c r="L70" s="92"/>
      <c r="M70" s="92"/>
      <c r="N70" s="92"/>
      <c r="O70" s="92"/>
      <c r="P70" s="92"/>
    </row>
    <row r="71" spans="1:16" ht="15.5" x14ac:dyDescent="0.35">
      <c r="A71" s="2"/>
      <c r="B71" s="186" t="str">
        <f>LEFT(B70,SEARCH(",",B70))&amp;" value"</f>
        <v>Gold, value</v>
      </c>
      <c r="C71" s="37"/>
      <c r="D71" s="103" t="s">
        <v>1747</v>
      </c>
      <c r="E71" s="37"/>
      <c r="F71" s="103" t="s">
        <v>1207</v>
      </c>
      <c r="G71" s="37"/>
      <c r="H71" s="205"/>
      <c r="I71" s="2"/>
      <c r="J71" s="92"/>
      <c r="K71" s="92"/>
      <c r="L71" s="92"/>
      <c r="M71" s="92"/>
      <c r="N71" s="92"/>
      <c r="O71" s="92"/>
      <c r="P71" s="92"/>
    </row>
    <row r="72" spans="1:16" ht="15.5" x14ac:dyDescent="0.35">
      <c r="A72" s="2"/>
      <c r="B72" s="229" t="s">
        <v>1577</v>
      </c>
      <c r="C72" s="37"/>
      <c r="D72" s="103" t="s">
        <v>1747</v>
      </c>
      <c r="E72" s="37"/>
      <c r="F72" s="103" t="s">
        <v>1583</v>
      </c>
      <c r="G72" s="37"/>
      <c r="H72" s="205"/>
      <c r="I72" s="2"/>
      <c r="J72" s="92"/>
      <c r="K72" s="92"/>
      <c r="L72" s="92"/>
      <c r="M72" s="92"/>
      <c r="N72" s="92"/>
      <c r="O72" s="92"/>
      <c r="P72" s="92"/>
    </row>
    <row r="73" spans="1:16" ht="15.5" x14ac:dyDescent="0.35">
      <c r="A73" s="2"/>
      <c r="B73" s="186" t="str">
        <f>LEFT(B72,SEARCH(",",B72))&amp;" value"</f>
        <v>Silver, value</v>
      </c>
      <c r="C73" s="37"/>
      <c r="D73" s="103" t="s">
        <v>1747</v>
      </c>
      <c r="E73" s="37"/>
      <c r="F73" s="103" t="s">
        <v>1207</v>
      </c>
      <c r="G73" s="37"/>
      <c r="H73" s="205"/>
      <c r="I73" s="2"/>
      <c r="J73" s="92"/>
      <c r="K73" s="92"/>
      <c r="L73" s="92"/>
      <c r="M73" s="92"/>
      <c r="N73" s="92"/>
      <c r="O73" s="92"/>
      <c r="P73" s="92"/>
    </row>
    <row r="74" spans="1:16" ht="15.5" x14ac:dyDescent="0.35">
      <c r="A74" s="2"/>
      <c r="B74" s="229" t="s">
        <v>1560</v>
      </c>
      <c r="C74" s="37"/>
      <c r="D74" s="103" t="s">
        <v>1747</v>
      </c>
      <c r="E74" s="37"/>
      <c r="F74" s="103" t="s">
        <v>1582</v>
      </c>
      <c r="G74" s="37"/>
      <c r="H74" s="205"/>
      <c r="I74" s="2"/>
      <c r="J74" s="92"/>
      <c r="K74" s="92"/>
      <c r="L74" s="92"/>
      <c r="M74" s="92"/>
      <c r="N74" s="92"/>
      <c r="O74" s="92"/>
      <c r="P74" s="92"/>
    </row>
    <row r="75" spans="1:16" ht="15.5" x14ac:dyDescent="0.35">
      <c r="A75" s="2"/>
      <c r="B75" s="186" t="str">
        <f>LEFT(B74,SEARCH(",",B74))&amp;" value"</f>
        <v>Coal, value</v>
      </c>
      <c r="C75" s="37"/>
      <c r="D75" s="103" t="s">
        <v>1747</v>
      </c>
      <c r="E75" s="37"/>
      <c r="F75" s="103" t="s">
        <v>1207</v>
      </c>
      <c r="G75" s="37"/>
      <c r="H75" s="205"/>
      <c r="I75" s="2"/>
      <c r="J75" s="92"/>
      <c r="K75" s="92"/>
      <c r="L75" s="92"/>
      <c r="M75" s="92"/>
      <c r="N75" s="92"/>
      <c r="O75" s="92"/>
      <c r="P75" s="92"/>
    </row>
    <row r="76" spans="1:16" ht="15.5" x14ac:dyDescent="0.35">
      <c r="A76" s="2"/>
      <c r="B76" s="229" t="s">
        <v>1541</v>
      </c>
      <c r="C76" s="37"/>
      <c r="D76" s="103" t="s">
        <v>1747</v>
      </c>
      <c r="E76" s="37"/>
      <c r="F76" s="103" t="s">
        <v>1582</v>
      </c>
      <c r="G76" s="37"/>
      <c r="H76" s="205"/>
      <c r="I76" s="2"/>
      <c r="J76" s="92"/>
      <c r="K76" s="92"/>
      <c r="L76" s="92"/>
      <c r="M76" s="92"/>
      <c r="N76" s="92"/>
      <c r="O76" s="92"/>
      <c r="P76" s="92"/>
    </row>
    <row r="77" spans="1:16" ht="15.5" x14ac:dyDescent="0.35">
      <c r="A77" s="2"/>
      <c r="B77" s="186" t="str">
        <f>LEFT(B76,SEARCH(",",B76))&amp;" value"</f>
        <v>Copper, value</v>
      </c>
      <c r="C77" s="37"/>
      <c r="D77" s="103" t="s">
        <v>1747</v>
      </c>
      <c r="E77" s="37"/>
      <c r="F77" s="103" t="s">
        <v>1207</v>
      </c>
      <c r="G77" s="37"/>
      <c r="H77" s="205"/>
      <c r="I77" s="2"/>
      <c r="J77" s="92"/>
      <c r="K77" s="92"/>
      <c r="L77" s="92"/>
      <c r="M77" s="92"/>
      <c r="N77" s="92"/>
      <c r="O77" s="92"/>
      <c r="P77" s="92"/>
    </row>
    <row r="78" spans="1:16" ht="15.5" x14ac:dyDescent="0.35">
      <c r="A78" s="2"/>
      <c r="B78" s="229" t="s">
        <v>1579</v>
      </c>
      <c r="C78" s="37"/>
      <c r="D78" s="103" t="s">
        <v>1747</v>
      </c>
      <c r="E78" s="37"/>
      <c r="F78" s="103" t="s">
        <v>1582</v>
      </c>
      <c r="G78" s="37"/>
      <c r="H78" s="205"/>
      <c r="I78" s="2"/>
      <c r="J78" s="92"/>
      <c r="K78" s="92"/>
      <c r="L78" s="92"/>
      <c r="M78" s="92"/>
      <c r="N78" s="92"/>
      <c r="O78" s="92"/>
      <c r="P78" s="92"/>
    </row>
    <row r="79" spans="1:16" ht="15.5" x14ac:dyDescent="0.35">
      <c r="A79" s="2"/>
      <c r="B79" s="186" t="str">
        <f>LEFT(B78,SEARCH(",",B78))&amp;" value"</f>
        <v>Add commodities here, value</v>
      </c>
      <c r="C79" s="37"/>
      <c r="D79" s="103" t="s">
        <v>1747</v>
      </c>
      <c r="E79" s="37"/>
      <c r="F79" s="103" t="s">
        <v>1207</v>
      </c>
      <c r="G79" s="37"/>
      <c r="H79" s="205"/>
      <c r="I79" s="2"/>
      <c r="J79" s="92"/>
      <c r="K79" s="92"/>
      <c r="L79" s="92"/>
      <c r="M79" s="92"/>
      <c r="N79" s="92"/>
      <c r="O79" s="92"/>
      <c r="P79" s="92"/>
    </row>
    <row r="80" spans="1:16" ht="15.5" x14ac:dyDescent="0.35">
      <c r="A80" s="2"/>
      <c r="B80" s="229" t="s">
        <v>1579</v>
      </c>
      <c r="C80" s="37"/>
      <c r="D80" s="103" t="s">
        <v>1747</v>
      </c>
      <c r="E80" s="37"/>
      <c r="F80" s="103" t="s">
        <v>1582</v>
      </c>
      <c r="G80" s="37"/>
      <c r="H80" s="205"/>
      <c r="I80" s="2"/>
      <c r="J80" s="92"/>
      <c r="K80" s="92"/>
      <c r="L80" s="92"/>
      <c r="M80" s="92"/>
      <c r="N80" s="92"/>
      <c r="O80" s="92"/>
      <c r="P80" s="92"/>
    </row>
    <row r="81" spans="1:16" ht="15.5" x14ac:dyDescent="0.35">
      <c r="A81" s="2"/>
      <c r="B81" s="184" t="str">
        <f>LEFT(B80,SEARCH(",",B80))&amp;" value"</f>
        <v>Add commodities here, value</v>
      </c>
      <c r="C81" s="37"/>
      <c r="D81" s="104" t="s">
        <v>1747</v>
      </c>
      <c r="E81" s="37"/>
      <c r="F81" s="104" t="s">
        <v>1207</v>
      </c>
      <c r="G81" s="37"/>
      <c r="H81" s="206"/>
      <c r="I81" s="2"/>
      <c r="J81" s="92"/>
      <c r="K81" s="92"/>
      <c r="L81" s="92"/>
      <c r="M81" s="92"/>
      <c r="N81" s="92"/>
      <c r="O81" s="92"/>
      <c r="P81" s="92"/>
    </row>
    <row r="82" spans="1:16" ht="15.5" x14ac:dyDescent="0.35">
      <c r="A82" s="2"/>
      <c r="B82" s="35"/>
      <c r="C82" s="37"/>
      <c r="D82" s="36"/>
      <c r="E82" s="37"/>
      <c r="F82" s="36"/>
      <c r="G82" s="37"/>
      <c r="H82" s="37"/>
      <c r="I82" s="2"/>
      <c r="J82" s="92"/>
      <c r="K82" s="92"/>
      <c r="L82" s="92"/>
      <c r="M82" s="92"/>
      <c r="N82" s="92"/>
      <c r="O82" s="92"/>
      <c r="P82" s="92"/>
    </row>
    <row r="83" spans="1:16" ht="15.5" x14ac:dyDescent="0.35">
      <c r="A83" s="2"/>
      <c r="B83" s="252" t="s">
        <v>1923</v>
      </c>
      <c r="C83" s="37"/>
      <c r="D83" s="116"/>
      <c r="E83" s="37"/>
      <c r="F83" s="116"/>
      <c r="G83" s="37"/>
      <c r="H83" s="204"/>
      <c r="I83" s="2"/>
      <c r="J83" s="92"/>
      <c r="K83" s="92"/>
      <c r="L83" s="92"/>
      <c r="M83" s="92"/>
      <c r="N83" s="92"/>
      <c r="O83" s="92"/>
      <c r="P83" s="92"/>
    </row>
    <row r="84" spans="1:16" ht="15.5" x14ac:dyDescent="0.35">
      <c r="A84" s="2"/>
      <c r="B84" s="183" t="s">
        <v>1361</v>
      </c>
      <c r="C84" s="37"/>
      <c r="D84" s="227" t="s">
        <v>1965</v>
      </c>
      <c r="E84" s="37"/>
      <c r="F84" s="103" t="str">
        <f>IF(D84=Lists!$K$4,"&lt; Input URL to data source &gt;",IF(D84=Lists!$K$5,"&lt; Reference section in EITI Report or URL &gt;",IF(D84=Lists!$K$6,"&lt; Reference evidence of non-applicability &gt;","")))</f>
        <v/>
      </c>
      <c r="G84" s="37"/>
      <c r="H84" s="205"/>
      <c r="I84" s="2"/>
      <c r="J84" s="92"/>
      <c r="K84" s="92"/>
      <c r="L84" s="92"/>
      <c r="M84" s="92"/>
      <c r="N84" s="92"/>
      <c r="O84" s="92"/>
      <c r="P84" s="92"/>
    </row>
    <row r="85" spans="1:16" ht="15.5" x14ac:dyDescent="0.35">
      <c r="A85" s="2"/>
      <c r="B85" s="183" t="s">
        <v>1364</v>
      </c>
      <c r="C85" s="37"/>
      <c r="D85" s="227" t="s">
        <v>1965</v>
      </c>
      <c r="E85" s="37"/>
      <c r="F85" s="103" t="str">
        <f>IF(D85=Lists!$K$4,"&lt; Input URL to data source &gt;",IF(D85=Lists!$K$5,"&lt; Reference section in EITI Report or URL &gt;",IF(D85=Lists!$K$6,"&lt; Reference evidence of non-applicability &gt;","")))</f>
        <v/>
      </c>
      <c r="G85" s="37"/>
      <c r="H85" s="205"/>
      <c r="I85" s="2"/>
      <c r="J85" s="92"/>
      <c r="K85" s="92"/>
      <c r="L85" s="92"/>
      <c r="M85" s="92"/>
      <c r="N85" s="92"/>
      <c r="O85" s="92"/>
      <c r="P85" s="92"/>
    </row>
    <row r="86" spans="1:16" ht="15.5" x14ac:dyDescent="0.35">
      <c r="A86" s="2"/>
      <c r="B86" s="229" t="s">
        <v>1568</v>
      </c>
      <c r="C86" s="37"/>
      <c r="D86" s="103" t="s">
        <v>1747</v>
      </c>
      <c r="E86" s="37"/>
      <c r="F86" s="103" t="s">
        <v>1580</v>
      </c>
      <c r="G86" s="37"/>
      <c r="H86" s="205"/>
      <c r="I86" s="2"/>
      <c r="J86" s="92"/>
      <c r="K86" s="92"/>
      <c r="L86" s="92"/>
      <c r="M86" s="92"/>
      <c r="N86" s="92"/>
      <c r="O86" s="92"/>
      <c r="P86" s="92"/>
    </row>
    <row r="87" spans="1:16" ht="15.5" x14ac:dyDescent="0.35">
      <c r="A87" s="2"/>
      <c r="B87" s="186" t="str">
        <f>LEFT(B86,SEARCH(",",B86))&amp;" value"</f>
        <v>Crude oil, value</v>
      </c>
      <c r="C87" s="37"/>
      <c r="D87" s="103" t="s">
        <v>1747</v>
      </c>
      <c r="E87" s="37"/>
      <c r="F87" s="103" t="s">
        <v>1207</v>
      </c>
      <c r="G87" s="37"/>
      <c r="H87" s="205"/>
      <c r="I87" s="2"/>
      <c r="J87" s="92"/>
      <c r="K87" s="92"/>
      <c r="L87" s="92"/>
      <c r="M87" s="92"/>
      <c r="N87" s="92"/>
      <c r="O87" s="92"/>
      <c r="P87" s="92"/>
    </row>
    <row r="88" spans="1:16" ht="15.5" x14ac:dyDescent="0.35">
      <c r="A88" s="2"/>
      <c r="B88" s="229" t="s">
        <v>1570</v>
      </c>
      <c r="C88" s="37"/>
      <c r="D88" s="103" t="s">
        <v>1747</v>
      </c>
      <c r="E88" s="37"/>
      <c r="F88" s="103" t="s">
        <v>1581</v>
      </c>
      <c r="G88" s="37"/>
      <c r="H88" s="205"/>
      <c r="I88" s="2"/>
      <c r="J88" s="92"/>
      <c r="K88" s="92"/>
      <c r="L88" s="92"/>
      <c r="M88" s="92"/>
      <c r="N88" s="92"/>
      <c r="O88" s="92"/>
      <c r="P88" s="92"/>
    </row>
    <row r="89" spans="1:16" ht="15.5" x14ac:dyDescent="0.35">
      <c r="A89" s="2"/>
      <c r="B89" s="186" t="str">
        <f>LEFT(B88,SEARCH(",",B88))&amp;" value"</f>
        <v>Natural gas, value</v>
      </c>
      <c r="C89" s="37"/>
      <c r="D89" s="103" t="s">
        <v>1747</v>
      </c>
      <c r="E89" s="37"/>
      <c r="F89" s="103" t="s">
        <v>1207</v>
      </c>
      <c r="G89" s="37"/>
      <c r="H89" s="205"/>
      <c r="I89" s="2"/>
      <c r="J89" s="92"/>
      <c r="K89" s="92"/>
      <c r="L89" s="92"/>
      <c r="M89" s="92"/>
      <c r="N89" s="92"/>
      <c r="O89" s="92"/>
      <c r="P89" s="92"/>
    </row>
    <row r="90" spans="1:16" ht="15.5" x14ac:dyDescent="0.35">
      <c r="A90" s="2"/>
      <c r="B90" s="229" t="s">
        <v>1578</v>
      </c>
      <c r="C90" s="37"/>
      <c r="D90" s="103" t="s">
        <v>1747</v>
      </c>
      <c r="E90" s="37"/>
      <c r="F90" s="103" t="s">
        <v>1583</v>
      </c>
      <c r="G90" s="37"/>
      <c r="H90" s="205"/>
      <c r="I90" s="2"/>
      <c r="J90" s="92"/>
      <c r="K90" s="92"/>
      <c r="L90" s="92"/>
      <c r="M90" s="92"/>
      <c r="N90" s="92"/>
      <c r="O90" s="92"/>
      <c r="P90" s="92"/>
    </row>
    <row r="91" spans="1:16" ht="15.5" x14ac:dyDescent="0.35">
      <c r="A91" s="2"/>
      <c r="B91" s="186" t="str">
        <f>LEFT(B90,SEARCH(",",B90))&amp;" value"</f>
        <v>Gold, value</v>
      </c>
      <c r="C91" s="37"/>
      <c r="D91" s="103" t="s">
        <v>1747</v>
      </c>
      <c r="E91" s="37"/>
      <c r="F91" s="103" t="s">
        <v>1207</v>
      </c>
      <c r="G91" s="37"/>
      <c r="H91" s="205"/>
      <c r="I91" s="2"/>
      <c r="J91" s="92"/>
      <c r="K91" s="92"/>
      <c r="L91" s="92"/>
      <c r="M91" s="92"/>
      <c r="N91" s="92"/>
      <c r="O91" s="92"/>
      <c r="P91" s="92"/>
    </row>
    <row r="92" spans="1:16" ht="15.5" x14ac:dyDescent="0.35">
      <c r="A92" s="2"/>
      <c r="B92" s="229" t="s">
        <v>1577</v>
      </c>
      <c r="C92" s="37"/>
      <c r="D92" s="103" t="s">
        <v>1747</v>
      </c>
      <c r="E92" s="37"/>
      <c r="F92" s="103" t="s">
        <v>1583</v>
      </c>
      <c r="G92" s="37"/>
      <c r="H92" s="205"/>
      <c r="I92" s="2"/>
      <c r="J92" s="92"/>
      <c r="K92" s="92"/>
      <c r="L92" s="92"/>
      <c r="M92" s="92"/>
      <c r="N92" s="92"/>
      <c r="O92" s="92"/>
      <c r="P92" s="92"/>
    </row>
    <row r="93" spans="1:16" ht="15.5" x14ac:dyDescent="0.35">
      <c r="A93" s="2"/>
      <c r="B93" s="186" t="str">
        <f>LEFT(B92,SEARCH(",",B92))&amp;" value"</f>
        <v>Silver, value</v>
      </c>
      <c r="C93" s="37"/>
      <c r="D93" s="103" t="s">
        <v>1747</v>
      </c>
      <c r="E93" s="37"/>
      <c r="F93" s="103" t="s">
        <v>1207</v>
      </c>
      <c r="G93" s="37"/>
      <c r="H93" s="205"/>
      <c r="I93" s="2"/>
      <c r="J93" s="92"/>
      <c r="K93" s="92"/>
      <c r="L93" s="92"/>
      <c r="M93" s="92"/>
      <c r="N93" s="92"/>
      <c r="O93" s="92"/>
      <c r="P93" s="92"/>
    </row>
    <row r="94" spans="1:16" ht="15.5" x14ac:dyDescent="0.35">
      <c r="A94" s="2"/>
      <c r="B94" s="229" t="s">
        <v>1560</v>
      </c>
      <c r="C94" s="37"/>
      <c r="D94" s="103" t="s">
        <v>1747</v>
      </c>
      <c r="E94" s="37"/>
      <c r="F94" s="103" t="s">
        <v>1966</v>
      </c>
      <c r="G94" s="37"/>
      <c r="H94" s="205"/>
      <c r="I94" s="2"/>
      <c r="J94" s="92"/>
      <c r="K94" s="92"/>
      <c r="L94" s="92"/>
      <c r="M94" s="92"/>
      <c r="N94" s="92"/>
      <c r="O94" s="92"/>
      <c r="P94" s="92"/>
    </row>
    <row r="95" spans="1:16" ht="15.5" x14ac:dyDescent="0.35">
      <c r="A95" s="2"/>
      <c r="B95" s="186" t="str">
        <f>LEFT(B94,SEARCH(",",B94))&amp;" value"</f>
        <v>Coal, value</v>
      </c>
      <c r="C95" s="37"/>
      <c r="D95" s="103" t="s">
        <v>1747</v>
      </c>
      <c r="E95" s="37"/>
      <c r="F95" s="103" t="s">
        <v>1207</v>
      </c>
      <c r="G95" s="37"/>
      <c r="H95" s="205"/>
      <c r="I95" s="2"/>
      <c r="J95" s="92"/>
      <c r="K95" s="92"/>
      <c r="L95" s="92"/>
      <c r="M95" s="92"/>
      <c r="N95" s="92"/>
      <c r="O95" s="92"/>
      <c r="P95" s="92"/>
    </row>
    <row r="96" spans="1:16" ht="15.5" x14ac:dyDescent="0.35">
      <c r="A96" s="2"/>
      <c r="B96" s="229" t="s">
        <v>1541</v>
      </c>
      <c r="C96" s="37"/>
      <c r="D96" s="103" t="s">
        <v>1747</v>
      </c>
      <c r="E96" s="37"/>
      <c r="F96" s="103" t="s">
        <v>1582</v>
      </c>
      <c r="G96" s="37"/>
      <c r="H96" s="205"/>
      <c r="I96" s="2"/>
      <c r="J96" s="92"/>
      <c r="K96" s="92"/>
      <c r="L96" s="92"/>
      <c r="M96" s="92"/>
      <c r="N96" s="92"/>
      <c r="O96" s="92"/>
      <c r="P96" s="92"/>
    </row>
    <row r="97" spans="1:16" ht="15.5" x14ac:dyDescent="0.35">
      <c r="A97" s="2"/>
      <c r="B97" s="186" t="str">
        <f>LEFT(B96,SEARCH(",",B96))&amp;" value"</f>
        <v>Copper, value</v>
      </c>
      <c r="C97" s="37"/>
      <c r="D97" s="103" t="s">
        <v>1747</v>
      </c>
      <c r="E97" s="37"/>
      <c r="F97" s="103" t="s">
        <v>1207</v>
      </c>
      <c r="G97" s="37"/>
      <c r="H97" s="205"/>
      <c r="I97" s="2"/>
      <c r="J97" s="92"/>
      <c r="K97" s="92"/>
      <c r="L97" s="92"/>
      <c r="M97" s="92"/>
      <c r="N97" s="92"/>
      <c r="O97" s="92"/>
      <c r="P97" s="92"/>
    </row>
    <row r="98" spans="1:16" ht="15.5" x14ac:dyDescent="0.35">
      <c r="A98" s="2"/>
      <c r="B98" s="229" t="s">
        <v>1579</v>
      </c>
      <c r="C98" s="37"/>
      <c r="D98" s="103" t="s">
        <v>1747</v>
      </c>
      <c r="E98" s="37"/>
      <c r="F98" s="103" t="s">
        <v>1582</v>
      </c>
      <c r="G98" s="37"/>
      <c r="H98" s="205"/>
      <c r="I98" s="2"/>
      <c r="J98" s="92"/>
      <c r="K98" s="92"/>
      <c r="L98" s="92"/>
      <c r="M98" s="92"/>
      <c r="N98" s="92"/>
      <c r="O98" s="92"/>
      <c r="P98" s="92"/>
    </row>
    <row r="99" spans="1:16" ht="15.5" x14ac:dyDescent="0.35">
      <c r="A99" s="2"/>
      <c r="B99" s="186" t="str">
        <f>LEFT(B98,SEARCH(",",B98))&amp;" value"</f>
        <v>Add commodities here, value</v>
      </c>
      <c r="C99" s="37"/>
      <c r="D99" s="103" t="s">
        <v>1747</v>
      </c>
      <c r="E99" s="37"/>
      <c r="F99" s="103" t="s">
        <v>1207</v>
      </c>
      <c r="G99" s="37"/>
      <c r="H99" s="205"/>
      <c r="I99" s="2"/>
      <c r="J99" s="92"/>
      <c r="K99" s="92"/>
      <c r="L99" s="92"/>
      <c r="M99" s="92"/>
      <c r="N99" s="92"/>
      <c r="O99" s="92"/>
      <c r="P99" s="92"/>
    </row>
    <row r="100" spans="1:16" ht="15.5" x14ac:dyDescent="0.35">
      <c r="A100" s="2"/>
      <c r="B100" s="229" t="s">
        <v>1579</v>
      </c>
      <c r="C100" s="37"/>
      <c r="D100" s="103" t="s">
        <v>1747</v>
      </c>
      <c r="E100" s="37"/>
      <c r="F100" s="103" t="s">
        <v>1582</v>
      </c>
      <c r="G100" s="37"/>
      <c r="H100" s="205"/>
      <c r="I100" s="2"/>
      <c r="J100" s="92"/>
      <c r="K100" s="92"/>
      <c r="L100" s="92"/>
      <c r="M100" s="92"/>
      <c r="N100" s="92"/>
      <c r="O100" s="92"/>
      <c r="P100" s="92"/>
    </row>
    <row r="101" spans="1:16" ht="15.5" x14ac:dyDescent="0.35">
      <c r="A101" s="2"/>
      <c r="B101" s="184" t="str">
        <f>LEFT(B100,SEARCH(",",B100))&amp;" value"</f>
        <v>Add commodities here, value</v>
      </c>
      <c r="C101" s="37"/>
      <c r="D101" s="104" t="s">
        <v>1747</v>
      </c>
      <c r="E101" s="37"/>
      <c r="F101" s="104" t="s">
        <v>1207</v>
      </c>
      <c r="G101" s="37"/>
      <c r="H101" s="206"/>
      <c r="I101" s="2"/>
      <c r="J101" s="92"/>
      <c r="K101" s="92"/>
      <c r="L101" s="92"/>
      <c r="M101" s="92"/>
      <c r="N101" s="92"/>
      <c r="O101" s="92"/>
      <c r="P101" s="92"/>
    </row>
    <row r="102" spans="1:16" ht="15.5" x14ac:dyDescent="0.35">
      <c r="A102" s="2"/>
      <c r="B102" s="35"/>
      <c r="C102" s="37"/>
      <c r="D102" s="36"/>
      <c r="E102" s="37"/>
      <c r="F102" s="36"/>
      <c r="G102" s="37"/>
      <c r="H102" s="37"/>
      <c r="I102" s="2"/>
      <c r="J102" s="92"/>
      <c r="K102" s="92"/>
      <c r="L102" s="92"/>
      <c r="M102" s="92"/>
      <c r="N102" s="92"/>
      <c r="O102" s="92"/>
      <c r="P102" s="92"/>
    </row>
    <row r="103" spans="1:16" ht="15.5" x14ac:dyDescent="0.35">
      <c r="A103" s="2"/>
      <c r="B103" s="252" t="s">
        <v>1922</v>
      </c>
      <c r="C103" s="37"/>
      <c r="D103" s="116"/>
      <c r="E103" s="37"/>
      <c r="F103" s="117"/>
      <c r="G103" s="37"/>
      <c r="H103" s="204"/>
      <c r="I103" s="2"/>
      <c r="J103" s="92"/>
      <c r="K103" s="92"/>
      <c r="L103" s="92"/>
      <c r="M103" s="92"/>
      <c r="N103" s="92"/>
      <c r="O103" s="92"/>
      <c r="P103" s="92"/>
    </row>
    <row r="104" spans="1:16" s="66" customFormat="1" ht="28" x14ac:dyDescent="0.35">
      <c r="A104" s="2"/>
      <c r="B104" s="183" t="s">
        <v>1792</v>
      </c>
      <c r="C104" s="37"/>
      <c r="D104" s="227" t="s">
        <v>1965</v>
      </c>
      <c r="E104" s="37"/>
      <c r="F104" s="103" t="str">
        <f>IF(D104=Lists!$K$4,"&lt; Input URL to data source &gt;",IF(D104=Lists!$K$5,"&lt; Reference section in EITI Report or URL &gt;",IF(D104=Lists!$K$6,"&lt; Reference evidence of non-applicability &gt;","")))</f>
        <v/>
      </c>
      <c r="G104" s="37"/>
      <c r="H104" s="205"/>
      <c r="I104" s="2"/>
      <c r="J104" s="92"/>
      <c r="K104" s="92"/>
      <c r="L104" s="92"/>
      <c r="M104" s="92"/>
      <c r="N104" s="92"/>
      <c r="O104" s="92"/>
      <c r="P104" s="92"/>
    </row>
    <row r="105" spans="1:16" s="66" customFormat="1" ht="15.5" x14ac:dyDescent="0.35">
      <c r="A105" s="2"/>
      <c r="B105" s="187" t="s">
        <v>1793</v>
      </c>
      <c r="C105" s="37"/>
      <c r="D105" s="227" t="s">
        <v>1965</v>
      </c>
      <c r="E105" s="37"/>
      <c r="F105" s="103" t="str">
        <f>IF(D105=Lists!$K$4,"&lt; Input URL to data source &gt;",IF(D105=Lists!$K$5,"&lt; Reference section in EITI Report or URL &gt;",IF(D105=Lists!$K$6,"&lt; Reference evidence of non-applicability &gt;","")))</f>
        <v/>
      </c>
      <c r="G105" s="37"/>
      <c r="H105" s="205"/>
      <c r="I105" s="2"/>
      <c r="J105" s="92"/>
      <c r="K105" s="92"/>
      <c r="L105" s="92"/>
      <c r="M105" s="92"/>
      <c r="N105" s="92"/>
      <c r="O105" s="92"/>
      <c r="P105" s="92"/>
    </row>
    <row r="106" spans="1:16" s="76" customFormat="1" ht="28" x14ac:dyDescent="0.35">
      <c r="A106" s="2"/>
      <c r="B106" s="188" t="s">
        <v>1808</v>
      </c>
      <c r="C106" s="37"/>
      <c r="D106" s="120">
        <f>SUM(Total_reconciled)/SUM(Total_revenues)</f>
        <v>0.74054382500379767</v>
      </c>
      <c r="E106" s="37"/>
      <c r="F106" s="118" t="s">
        <v>1856</v>
      </c>
      <c r="G106" s="37"/>
      <c r="H106" s="206"/>
      <c r="I106" s="2"/>
      <c r="J106" s="92"/>
      <c r="K106" s="92"/>
      <c r="L106" s="92"/>
      <c r="M106" s="92"/>
      <c r="N106" s="92"/>
      <c r="O106" s="92"/>
      <c r="P106" s="92"/>
    </row>
    <row r="107" spans="1:16" ht="15.5" x14ac:dyDescent="0.35">
      <c r="A107" s="2"/>
      <c r="B107" s="35"/>
      <c r="C107" s="37"/>
      <c r="D107" s="36"/>
      <c r="E107" s="37"/>
      <c r="F107" s="36"/>
      <c r="G107" s="37"/>
      <c r="H107" s="37"/>
      <c r="I107" s="2"/>
      <c r="J107" s="92"/>
      <c r="K107" s="92"/>
      <c r="L107" s="92"/>
      <c r="M107" s="92"/>
      <c r="N107" s="92"/>
      <c r="O107" s="92"/>
      <c r="P107" s="92"/>
    </row>
    <row r="108" spans="1:16" ht="15.5" x14ac:dyDescent="0.35">
      <c r="A108" s="2"/>
      <c r="B108" s="252" t="s">
        <v>1921</v>
      </c>
      <c r="C108" s="37"/>
      <c r="D108" s="117"/>
      <c r="E108" s="37"/>
      <c r="F108" s="117"/>
      <c r="G108" s="37"/>
      <c r="H108" s="204"/>
      <c r="I108" s="2"/>
      <c r="J108" s="92"/>
      <c r="K108" s="92"/>
      <c r="L108" s="92"/>
      <c r="M108" s="92"/>
      <c r="N108" s="92"/>
      <c r="O108" s="92"/>
      <c r="P108" s="92"/>
    </row>
    <row r="109" spans="1:16" ht="15.5" x14ac:dyDescent="0.35">
      <c r="A109" s="2"/>
      <c r="B109" s="187" t="s">
        <v>1794</v>
      </c>
      <c r="C109" s="37"/>
      <c r="D109" s="227" t="s">
        <v>1965</v>
      </c>
      <c r="E109" s="37"/>
      <c r="F109" s="103" t="str">
        <f>IF(D109=Lists!$K$4,"&lt; Input URL to data source &gt;",IF(D109=Lists!$K$5,"&lt; Reference section in EITI Report or URL &gt;",IF(D109=Lists!$K$6,"&lt; Reference evidence of non-applicability &gt;","")))</f>
        <v/>
      </c>
      <c r="G109" s="37"/>
      <c r="H109" s="205"/>
      <c r="I109" s="2"/>
      <c r="J109" s="92"/>
      <c r="K109" s="92"/>
      <c r="L109" s="92"/>
      <c r="M109" s="92"/>
      <c r="N109" s="92"/>
      <c r="O109" s="92"/>
      <c r="P109" s="92"/>
    </row>
    <row r="110" spans="1:16" ht="15.5" x14ac:dyDescent="0.35">
      <c r="A110" s="2"/>
      <c r="B110" s="189" t="s">
        <v>1685</v>
      </c>
      <c r="C110" s="37"/>
      <c r="D110" s="103" t="s">
        <v>1747</v>
      </c>
      <c r="E110" s="37"/>
      <c r="F110" s="103" t="s">
        <v>1207</v>
      </c>
      <c r="G110" s="37"/>
      <c r="H110" s="205"/>
      <c r="I110" s="2"/>
      <c r="J110" s="92"/>
      <c r="K110" s="92"/>
      <c r="L110" s="92"/>
      <c r="M110" s="92"/>
      <c r="N110" s="92"/>
      <c r="O110" s="92"/>
      <c r="P110" s="92"/>
    </row>
    <row r="111" spans="1:16" s="66" customFormat="1" ht="15.5" x14ac:dyDescent="0.35">
      <c r="A111" s="2"/>
      <c r="B111" s="228" t="s">
        <v>1568</v>
      </c>
      <c r="C111" s="37"/>
      <c r="D111" s="227" t="s">
        <v>1747</v>
      </c>
      <c r="E111" s="37"/>
      <c r="F111" s="103" t="s">
        <v>1580</v>
      </c>
      <c r="G111" s="37"/>
      <c r="H111" s="205"/>
      <c r="I111" s="2"/>
      <c r="J111" s="92"/>
      <c r="K111" s="92"/>
      <c r="L111" s="92"/>
      <c r="M111" s="92"/>
      <c r="N111" s="92"/>
      <c r="O111" s="92"/>
      <c r="P111" s="92"/>
    </row>
    <row r="112" spans="1:16" s="66" customFormat="1" ht="15.5" x14ac:dyDescent="0.35">
      <c r="A112" s="2"/>
      <c r="B112" s="190" t="str">
        <f>LEFT(B111,SEARCH(",",B111))&amp;" value"</f>
        <v>Crude oil, value</v>
      </c>
      <c r="C112" s="37"/>
      <c r="D112" s="103" t="s">
        <v>1747</v>
      </c>
      <c r="E112" s="37"/>
      <c r="F112" s="103" t="s">
        <v>1207</v>
      </c>
      <c r="G112" s="37"/>
      <c r="H112" s="205"/>
      <c r="I112" s="2"/>
      <c r="J112" s="92"/>
      <c r="K112" s="92"/>
      <c r="L112" s="92"/>
      <c r="M112" s="92"/>
      <c r="N112" s="92"/>
      <c r="O112" s="92"/>
      <c r="P112" s="92"/>
    </row>
    <row r="113" spans="1:16" s="66" customFormat="1" ht="15.5" x14ac:dyDescent="0.35">
      <c r="A113" s="2"/>
      <c r="B113" s="228" t="s">
        <v>1570</v>
      </c>
      <c r="C113" s="37"/>
      <c r="D113" s="103" t="s">
        <v>1747</v>
      </c>
      <c r="E113" s="37"/>
      <c r="F113" s="103" t="s">
        <v>1581</v>
      </c>
      <c r="G113" s="37"/>
      <c r="H113" s="205"/>
      <c r="I113" s="2"/>
      <c r="J113" s="92"/>
      <c r="K113" s="92"/>
      <c r="L113" s="92"/>
      <c r="M113" s="92"/>
      <c r="N113" s="92"/>
      <c r="O113" s="92"/>
      <c r="P113" s="92"/>
    </row>
    <row r="114" spans="1:16" s="66" customFormat="1" ht="15.5" x14ac:dyDescent="0.35">
      <c r="A114" s="2"/>
      <c r="B114" s="190" t="str">
        <f>LEFT(B113,SEARCH(",",B113))&amp;" value"</f>
        <v>Natural gas, value</v>
      </c>
      <c r="C114" s="37"/>
      <c r="D114" s="103" t="s">
        <v>1747</v>
      </c>
      <c r="E114" s="37"/>
      <c r="F114" s="103" t="s">
        <v>1207</v>
      </c>
      <c r="G114" s="37"/>
      <c r="H114" s="205"/>
      <c r="I114" s="2"/>
      <c r="J114" s="92"/>
      <c r="K114" s="92"/>
      <c r="L114" s="92"/>
      <c r="M114" s="92"/>
      <c r="N114" s="92"/>
      <c r="O114" s="92"/>
      <c r="P114" s="92"/>
    </row>
    <row r="115" spans="1:16" s="66" customFormat="1" ht="15.5" x14ac:dyDescent="0.35">
      <c r="A115" s="2"/>
      <c r="B115" s="228" t="s">
        <v>1579</v>
      </c>
      <c r="C115" s="37"/>
      <c r="D115" s="103" t="s">
        <v>1747</v>
      </c>
      <c r="E115" s="37"/>
      <c r="F115" s="103" t="s">
        <v>1582</v>
      </c>
      <c r="G115" s="37"/>
      <c r="H115" s="205"/>
      <c r="I115" s="2"/>
      <c r="J115" s="92"/>
      <c r="K115" s="92"/>
      <c r="L115" s="92"/>
      <c r="M115" s="92"/>
      <c r="N115" s="92"/>
      <c r="O115" s="92"/>
      <c r="P115" s="92"/>
    </row>
    <row r="116" spans="1:16" s="66" customFormat="1" ht="15.5" x14ac:dyDescent="0.35">
      <c r="A116" s="2"/>
      <c r="B116" s="191" t="str">
        <f>LEFT(B115,SEARCH(",",B115))&amp;" value"</f>
        <v>Add commodities here, value</v>
      </c>
      <c r="C116" s="37"/>
      <c r="D116" s="104" t="s">
        <v>1747</v>
      </c>
      <c r="E116" s="37"/>
      <c r="F116" s="104" t="s">
        <v>1207</v>
      </c>
      <c r="G116" s="37"/>
      <c r="H116" s="206"/>
      <c r="I116" s="2"/>
      <c r="J116" s="92"/>
      <c r="K116" s="92"/>
      <c r="L116" s="92"/>
      <c r="M116" s="92"/>
      <c r="N116" s="92"/>
      <c r="O116" s="92"/>
      <c r="P116" s="92"/>
    </row>
    <row r="117" spans="1:16" ht="15.5" x14ac:dyDescent="0.35">
      <c r="A117" s="2"/>
      <c r="B117" s="35"/>
      <c r="C117" s="37"/>
      <c r="D117" s="2"/>
      <c r="E117" s="37"/>
      <c r="F117" s="42"/>
      <c r="G117" s="37"/>
      <c r="H117" s="37"/>
      <c r="I117" s="2"/>
      <c r="J117" s="92"/>
      <c r="K117" s="92"/>
      <c r="L117" s="92"/>
      <c r="M117" s="92"/>
      <c r="N117" s="92"/>
      <c r="O117" s="92"/>
      <c r="P117" s="92"/>
    </row>
    <row r="118" spans="1:16" ht="16" customHeight="1" x14ac:dyDescent="0.35">
      <c r="A118" s="2"/>
      <c r="B118" s="252" t="s">
        <v>1920</v>
      </c>
      <c r="C118" s="37"/>
      <c r="D118" s="117"/>
      <c r="E118" s="37"/>
      <c r="F118" s="117"/>
      <c r="G118" s="37"/>
      <c r="H118" s="204"/>
      <c r="I118" s="2"/>
      <c r="J118" s="92"/>
      <c r="K118" s="92"/>
      <c r="L118" s="92"/>
      <c r="M118" s="92"/>
      <c r="N118" s="92"/>
      <c r="O118" s="92"/>
      <c r="P118" s="92"/>
    </row>
    <row r="119" spans="1:16" ht="28" x14ac:dyDescent="0.35">
      <c r="A119" s="2"/>
      <c r="B119" s="187" t="s">
        <v>1799</v>
      </c>
      <c r="C119" s="37"/>
      <c r="D119" s="227" t="s">
        <v>1965</v>
      </c>
      <c r="E119" s="37"/>
      <c r="F119" s="103" t="str">
        <f>IF(D119=Lists!$K$4,"&lt; Input URL to data source &gt;",IF(D119=Lists!$K$5,"&lt; Reference section in EITI Report or URL &gt;",IF(D119=Lists!$K$6,"&lt; Reference evidence of non-applicability &gt;","")))</f>
        <v/>
      </c>
      <c r="G119" s="37"/>
      <c r="H119" s="205"/>
      <c r="I119" s="2"/>
      <c r="J119" s="92"/>
      <c r="K119" s="92"/>
      <c r="L119" s="92"/>
      <c r="M119" s="92"/>
      <c r="N119" s="92"/>
      <c r="O119" s="92"/>
      <c r="P119" s="92"/>
    </row>
    <row r="120" spans="1:16" ht="30.75" customHeight="1" x14ac:dyDescent="0.35">
      <c r="A120" s="2"/>
      <c r="B120" s="192" t="s">
        <v>1796</v>
      </c>
      <c r="C120" s="37"/>
      <c r="D120" s="104" t="s">
        <v>1747</v>
      </c>
      <c r="E120" s="37"/>
      <c r="F120" s="104" t="s">
        <v>1207</v>
      </c>
      <c r="G120" s="37"/>
      <c r="H120" s="206"/>
      <c r="I120" s="2"/>
      <c r="J120" s="92"/>
      <c r="K120" s="92"/>
      <c r="L120" s="92"/>
      <c r="M120" s="92"/>
      <c r="N120" s="92"/>
      <c r="O120" s="92"/>
      <c r="P120" s="92"/>
    </row>
    <row r="121" spans="1:16" ht="15.5" x14ac:dyDescent="0.35">
      <c r="A121" s="2"/>
      <c r="B121" s="35"/>
      <c r="C121" s="37"/>
      <c r="D121" s="36"/>
      <c r="E121" s="37"/>
      <c r="F121" s="42"/>
      <c r="G121" s="37"/>
      <c r="H121" s="37"/>
      <c r="I121" s="2"/>
      <c r="J121" s="92"/>
      <c r="K121" s="92"/>
      <c r="L121" s="92"/>
      <c r="M121" s="92"/>
      <c r="N121" s="92"/>
      <c r="O121" s="92"/>
      <c r="P121" s="92"/>
    </row>
    <row r="122" spans="1:16" ht="15.5" x14ac:dyDescent="0.35">
      <c r="A122" s="2"/>
      <c r="B122" s="252" t="s">
        <v>1919</v>
      </c>
      <c r="C122" s="37"/>
      <c r="D122" s="117"/>
      <c r="E122" s="37"/>
      <c r="F122" s="117"/>
      <c r="G122" s="37"/>
      <c r="H122" s="204"/>
      <c r="I122" s="2"/>
      <c r="J122" s="92"/>
      <c r="K122" s="92"/>
      <c r="L122" s="92"/>
      <c r="M122" s="92"/>
      <c r="N122" s="92"/>
      <c r="O122" s="92"/>
      <c r="P122" s="92"/>
    </row>
    <row r="123" spans="1:16" ht="28" x14ac:dyDescent="0.35">
      <c r="A123" s="2"/>
      <c r="B123" s="187" t="s">
        <v>1800</v>
      </c>
      <c r="C123" s="37"/>
      <c r="D123" s="227" t="s">
        <v>1965</v>
      </c>
      <c r="E123" s="37"/>
      <c r="F123" s="103" t="str">
        <f>IF(D123=Lists!$K$4,"&lt; Input URL to data source &gt;",IF(D123=Lists!$K$5,"&lt; Reference section in EITI Report or URL &gt;",IF(D123=Lists!$K$6,"&lt; Reference evidence of non-applicability &gt;","")))</f>
        <v/>
      </c>
      <c r="G123" s="37"/>
      <c r="H123" s="205"/>
      <c r="I123" s="2"/>
      <c r="J123" s="92"/>
      <c r="K123" s="92"/>
      <c r="L123" s="92"/>
      <c r="M123" s="92"/>
      <c r="N123" s="92"/>
      <c r="O123" s="92"/>
      <c r="P123" s="92"/>
    </row>
    <row r="124" spans="1:16" s="66" customFormat="1" ht="30.75" customHeight="1" x14ac:dyDescent="0.35">
      <c r="A124" s="2"/>
      <c r="B124" s="192" t="s">
        <v>1797</v>
      </c>
      <c r="C124" s="37"/>
      <c r="D124" s="104" t="s">
        <v>1747</v>
      </c>
      <c r="E124" s="37"/>
      <c r="F124" s="104" t="s">
        <v>1207</v>
      </c>
      <c r="G124" s="37"/>
      <c r="H124" s="206"/>
      <c r="I124" s="2"/>
      <c r="J124" s="92"/>
      <c r="K124" s="92"/>
      <c r="L124" s="92"/>
      <c r="M124" s="92"/>
      <c r="N124" s="92"/>
      <c r="O124" s="92"/>
      <c r="P124" s="92"/>
    </row>
    <row r="125" spans="1:16" ht="15.5" x14ac:dyDescent="0.35">
      <c r="A125" s="2"/>
      <c r="B125" s="35"/>
      <c r="C125" s="37"/>
      <c r="D125" s="36"/>
      <c r="E125" s="37"/>
      <c r="F125" s="42"/>
      <c r="G125" s="37"/>
      <c r="H125" s="37"/>
      <c r="I125" s="2"/>
      <c r="J125" s="92"/>
      <c r="K125" s="92"/>
      <c r="L125" s="92"/>
      <c r="M125" s="92"/>
      <c r="N125" s="92"/>
      <c r="O125" s="92"/>
      <c r="P125" s="92"/>
    </row>
    <row r="126" spans="1:16" ht="15.5" x14ac:dyDescent="0.35">
      <c r="A126" s="2"/>
      <c r="B126" s="252" t="s">
        <v>1918</v>
      </c>
      <c r="C126" s="37"/>
      <c r="D126" s="117"/>
      <c r="E126" s="37"/>
      <c r="F126" s="117"/>
      <c r="G126" s="37"/>
      <c r="H126" s="204"/>
      <c r="I126" s="2"/>
      <c r="J126" s="92"/>
      <c r="K126" s="92"/>
      <c r="L126" s="92"/>
      <c r="M126" s="92"/>
      <c r="N126" s="92"/>
      <c r="O126" s="92"/>
      <c r="P126" s="92"/>
    </row>
    <row r="127" spans="1:16" ht="15.5" x14ac:dyDescent="0.35">
      <c r="A127" s="2"/>
      <c r="B127" s="187" t="s">
        <v>1802</v>
      </c>
      <c r="C127" s="37"/>
      <c r="D127" s="227" t="s">
        <v>1965</v>
      </c>
      <c r="E127" s="37"/>
      <c r="F127" s="103" t="str">
        <f>IF(D127=Lists!$K$4,"&lt; Input URL to data source &gt;",IF(D127=Lists!$K$5,"&lt; Reference section in EITI Report or URL &gt;",IF(D127=Lists!$K$6,"&lt; Reference evidence of non-applicability &gt;","")))</f>
        <v/>
      </c>
      <c r="G127" s="37"/>
      <c r="H127" s="205"/>
      <c r="I127" s="2"/>
      <c r="J127" s="92"/>
      <c r="K127" s="92"/>
      <c r="L127" s="92"/>
      <c r="M127" s="92"/>
      <c r="N127" s="92"/>
      <c r="O127" s="92"/>
      <c r="P127" s="92"/>
    </row>
    <row r="128" spans="1:16" s="66" customFormat="1" ht="30.75" customHeight="1" x14ac:dyDescent="0.35">
      <c r="A128" s="2"/>
      <c r="B128" s="192" t="s">
        <v>1798</v>
      </c>
      <c r="C128" s="37"/>
      <c r="D128" s="104" t="s">
        <v>1747</v>
      </c>
      <c r="E128" s="37"/>
      <c r="F128" s="104" t="s">
        <v>1207</v>
      </c>
      <c r="G128" s="37"/>
      <c r="H128" s="206"/>
      <c r="I128" s="2"/>
      <c r="J128" s="92"/>
      <c r="K128" s="92"/>
      <c r="L128" s="92"/>
      <c r="M128" s="92"/>
      <c r="N128" s="92"/>
      <c r="O128" s="92"/>
      <c r="P128" s="92"/>
    </row>
    <row r="129" spans="1:16" ht="15.5" x14ac:dyDescent="0.35">
      <c r="A129" s="2"/>
      <c r="B129" s="35"/>
      <c r="C129" s="37"/>
      <c r="D129" s="36"/>
      <c r="E129" s="37"/>
      <c r="F129" s="42"/>
      <c r="G129" s="37"/>
      <c r="H129" s="37"/>
      <c r="I129" s="2"/>
      <c r="J129" s="92"/>
      <c r="K129" s="92"/>
      <c r="L129" s="92"/>
      <c r="M129" s="92"/>
      <c r="N129" s="92"/>
      <c r="O129" s="92"/>
      <c r="P129" s="92"/>
    </row>
    <row r="130" spans="1:16" ht="15.5" x14ac:dyDescent="0.35">
      <c r="A130" s="2"/>
      <c r="B130" s="252" t="s">
        <v>1917</v>
      </c>
      <c r="C130" s="37"/>
      <c r="D130" s="117"/>
      <c r="E130" s="37"/>
      <c r="F130" s="117"/>
      <c r="G130" s="37"/>
      <c r="H130" s="204"/>
      <c r="I130" s="2"/>
      <c r="J130" s="92"/>
      <c r="K130" s="92"/>
      <c r="L130" s="92"/>
      <c r="M130" s="92"/>
      <c r="N130" s="92"/>
      <c r="O130" s="92"/>
      <c r="P130" s="92"/>
    </row>
    <row r="131" spans="1:16" ht="28" x14ac:dyDescent="0.35">
      <c r="A131" s="2"/>
      <c r="B131" s="187" t="str">
        <f>"Does the government disclose information on"&amp;RIGHT(B130,LEN(B130)-SEARCH(":",B130,1))&amp;"?"</f>
        <v>Does the government disclose information on Direct subnational payments?</v>
      </c>
      <c r="C131" s="37"/>
      <c r="D131" s="227" t="s">
        <v>1965</v>
      </c>
      <c r="E131" s="37"/>
      <c r="F131" s="103" t="str">
        <f>IF(D131=Lists!$K$4,"&lt; Input URL to data source &gt;",IF(D131=Lists!$K$5,"&lt; Reference section in EITI Report or URL &gt;",IF(D131=Lists!$K$6,"&lt; Reference evidence of non-applicability &gt;","")))</f>
        <v/>
      </c>
      <c r="G131" s="37"/>
      <c r="H131" s="205"/>
      <c r="I131" s="2"/>
      <c r="J131" s="92"/>
      <c r="K131" s="92"/>
      <c r="L131" s="92"/>
      <c r="M131" s="92"/>
      <c r="N131" s="92"/>
      <c r="O131" s="92"/>
      <c r="P131" s="92"/>
    </row>
    <row r="132" spans="1:16" ht="15.5" x14ac:dyDescent="0.35">
      <c r="A132" s="2"/>
      <c r="B132" s="192" t="s">
        <v>1801</v>
      </c>
      <c r="C132" s="37"/>
      <c r="D132" s="104" t="s">
        <v>1747</v>
      </c>
      <c r="E132" s="37"/>
      <c r="F132" s="104" t="s">
        <v>1207</v>
      </c>
      <c r="G132" s="37"/>
      <c r="H132" s="206"/>
      <c r="I132" s="2"/>
      <c r="J132" s="92"/>
      <c r="K132" s="92"/>
      <c r="L132" s="92"/>
      <c r="M132" s="92"/>
      <c r="N132" s="92"/>
      <c r="O132" s="92"/>
      <c r="P132" s="92"/>
    </row>
    <row r="133" spans="1:16" ht="15.5" x14ac:dyDescent="0.35">
      <c r="A133" s="2"/>
      <c r="B133" s="35"/>
      <c r="C133" s="37"/>
      <c r="D133" s="36"/>
      <c r="E133" s="37"/>
      <c r="F133" s="42"/>
      <c r="G133" s="37"/>
      <c r="H133" s="37"/>
      <c r="I133" s="2"/>
      <c r="J133" s="92"/>
      <c r="K133" s="92"/>
      <c r="L133" s="92"/>
      <c r="M133" s="92"/>
      <c r="N133" s="92"/>
      <c r="O133" s="92"/>
      <c r="P133" s="92"/>
    </row>
    <row r="134" spans="1:16" ht="15.5" x14ac:dyDescent="0.35">
      <c r="A134" s="2"/>
      <c r="B134" s="252" t="s">
        <v>1916</v>
      </c>
      <c r="C134" s="37"/>
      <c r="D134" s="117"/>
      <c r="E134" s="37"/>
      <c r="F134" s="42"/>
      <c r="G134" s="37"/>
      <c r="H134" s="204"/>
      <c r="I134" s="2"/>
      <c r="J134" s="92"/>
      <c r="K134" s="92"/>
      <c r="L134" s="92"/>
      <c r="M134" s="92"/>
      <c r="N134" s="92"/>
      <c r="O134" s="92"/>
      <c r="P134" s="92"/>
    </row>
    <row r="135" spans="1:16" s="76" customFormat="1" ht="15.5" x14ac:dyDescent="0.35">
      <c r="A135" s="2"/>
      <c r="B135" s="188" t="s">
        <v>1699</v>
      </c>
      <c r="C135" s="37"/>
      <c r="D135" s="260" t="str">
        <f>IFERROR(IF(_xlfn.DAYS('Part 1 - About'!$E$33,'Part 1 - About'!$E$26)/365&gt;0,_xlfn.DAYS('Part 1 - About'!$E$33,'Part 1 - About'!$E$26)/365,_xlfn.DAYS('Part 1 - About'!$E$30,'Part 1 - About'!$E$26)/365),"Automatically completed using the 1. About sheet")</f>
        <v>Automatically completed using the 1. About sheet</v>
      </c>
      <c r="E135" s="37"/>
      <c r="F135" s="42"/>
      <c r="G135" s="37"/>
      <c r="H135" s="206"/>
      <c r="I135" s="2"/>
      <c r="J135" s="92"/>
      <c r="K135" s="92"/>
      <c r="L135" s="92"/>
      <c r="M135" s="92"/>
      <c r="N135" s="92"/>
      <c r="O135" s="92"/>
      <c r="P135" s="92"/>
    </row>
    <row r="136" spans="1:16" ht="15.5" x14ac:dyDescent="0.35">
      <c r="A136" s="2"/>
      <c r="B136" s="35"/>
      <c r="C136" s="37"/>
      <c r="D136" s="36"/>
      <c r="E136" s="37"/>
      <c r="F136" s="42"/>
      <c r="G136" s="37"/>
      <c r="H136" s="37"/>
      <c r="I136" s="2"/>
      <c r="J136" s="92"/>
      <c r="K136" s="92"/>
      <c r="L136" s="92"/>
      <c r="M136" s="92"/>
      <c r="N136" s="92"/>
      <c r="O136" s="92"/>
      <c r="P136" s="92"/>
    </row>
    <row r="137" spans="1:16" ht="15.5" x14ac:dyDescent="0.35">
      <c r="A137" s="2"/>
      <c r="B137" s="252" t="s">
        <v>1915</v>
      </c>
      <c r="C137" s="37"/>
      <c r="D137" s="117"/>
      <c r="E137" s="37"/>
      <c r="F137" s="117"/>
      <c r="G137" s="37"/>
      <c r="H137" s="204"/>
      <c r="I137" s="2"/>
      <c r="J137" s="92"/>
      <c r="K137" s="92"/>
      <c r="L137" s="92"/>
      <c r="M137" s="92"/>
      <c r="N137" s="92"/>
      <c r="O137" s="92"/>
      <c r="P137" s="92"/>
    </row>
    <row r="138" spans="1:16" s="66" customFormat="1" ht="42" x14ac:dyDescent="0.35">
      <c r="A138" s="2"/>
      <c r="B138" s="183" t="s">
        <v>1932</v>
      </c>
      <c r="C138" s="37"/>
      <c r="D138" s="227" t="s">
        <v>1965</v>
      </c>
      <c r="E138" s="37"/>
      <c r="F138" s="103" t="str">
        <f>IF(D138=Lists!$K$4,"&lt; Input URL to data source &gt;",IF(D138=Lists!$K$5,"&lt; Reference section in EITI Report or URL &gt;",IF(D138=Lists!$K$6,"&lt; Reference evidence of non-applicability &gt;","")))</f>
        <v/>
      </c>
      <c r="G138" s="37"/>
      <c r="H138" s="205"/>
      <c r="I138" s="2"/>
      <c r="J138" s="92"/>
      <c r="K138" s="92"/>
      <c r="L138" s="92"/>
      <c r="M138" s="92"/>
      <c r="N138" s="92"/>
      <c r="O138" s="92"/>
      <c r="P138" s="92"/>
    </row>
    <row r="139" spans="1:16" s="66" customFormat="1" ht="28" x14ac:dyDescent="0.35">
      <c r="A139" s="2"/>
      <c r="B139" s="186" t="s">
        <v>1805</v>
      </c>
      <c r="C139" s="37"/>
      <c r="D139" s="103" t="s">
        <v>1359</v>
      </c>
      <c r="E139" s="37"/>
      <c r="F139" s="103" t="str">
        <f>IF(D139=Lists!$K$4,"&lt; Input URL to data source &gt;",IF(D139=Lists!$K$5,"&lt; Reference section in EITI Report or URL &gt;",IF(D139=Lists!$K$6,"&lt; Reference evidence of non-applicability &gt;","")))</f>
        <v/>
      </c>
      <c r="G139" s="37"/>
      <c r="H139" s="205"/>
      <c r="I139" s="2"/>
      <c r="J139" s="92"/>
      <c r="K139" s="92"/>
      <c r="L139" s="92"/>
      <c r="M139" s="92"/>
      <c r="N139" s="92"/>
      <c r="O139" s="92"/>
      <c r="P139" s="92"/>
    </row>
    <row r="140" spans="1:16" s="66" customFormat="1" ht="15.5" x14ac:dyDescent="0.35">
      <c r="A140" s="2"/>
      <c r="B140" s="179" t="s">
        <v>1803</v>
      </c>
      <c r="C140" s="37"/>
      <c r="D140" s="103" t="s">
        <v>1359</v>
      </c>
      <c r="E140" s="37"/>
      <c r="F140" s="103" t="str">
        <f>IF(D140=Lists!$K$4,"&lt; Input URL to data source &gt;",IF(D140=Lists!$K$5,"&lt; Reference section in EITI Report or URL &gt;",IF(D140=Lists!$K$6,"&lt; Reference evidence of non-applicability &gt;","")))</f>
        <v/>
      </c>
      <c r="G140" s="37"/>
      <c r="H140" s="205"/>
      <c r="I140" s="2"/>
      <c r="J140" s="92"/>
      <c r="K140" s="92"/>
      <c r="L140" s="92"/>
      <c r="M140" s="92"/>
      <c r="N140" s="92"/>
      <c r="O140" s="92"/>
      <c r="P140" s="92"/>
    </row>
    <row r="141" spans="1:16" s="66" customFormat="1" ht="15.5" x14ac:dyDescent="0.35">
      <c r="A141" s="2"/>
      <c r="B141" s="180" t="s">
        <v>1804</v>
      </c>
      <c r="C141" s="37"/>
      <c r="D141" s="103" t="s">
        <v>1359</v>
      </c>
      <c r="E141" s="37"/>
      <c r="F141" s="103" t="str">
        <f>IF(D141=Lists!$K$4,"&lt; Input URL to data source &gt;",IF(D141=Lists!$K$5,"&lt; Reference section in EITI Report or URL &gt;",IF(D141=Lists!$K$6,"&lt; Reference evidence of non-applicability &gt;","")))</f>
        <v/>
      </c>
      <c r="G141" s="37"/>
      <c r="H141" s="205"/>
      <c r="I141" s="2"/>
      <c r="J141" s="92"/>
      <c r="K141" s="92"/>
      <c r="L141" s="92"/>
      <c r="M141" s="92"/>
      <c r="N141" s="92"/>
      <c r="O141" s="92"/>
      <c r="P141" s="92"/>
    </row>
    <row r="142" spans="1:16" s="66" customFormat="1" ht="15.5" x14ac:dyDescent="0.35">
      <c r="A142" s="2"/>
      <c r="B142" s="179" t="s">
        <v>1806</v>
      </c>
      <c r="C142" s="37"/>
      <c r="D142" s="103" t="s">
        <v>1359</v>
      </c>
      <c r="E142" s="37"/>
      <c r="F142" s="103" t="str">
        <f>IF(D142=Lists!$K$4,"&lt; Input URL to data source &gt;",IF(D142=Lists!$K$5,"&lt; Reference section in EITI Report or URL &gt;",IF(D142=Lists!$K$6,"&lt; Reference evidence of non-applicability &gt;","")))</f>
        <v/>
      </c>
      <c r="G142" s="37"/>
      <c r="H142" s="205"/>
      <c r="I142" s="2"/>
      <c r="J142" s="92"/>
      <c r="K142" s="92"/>
      <c r="L142" s="92"/>
      <c r="M142" s="92"/>
      <c r="N142" s="92"/>
      <c r="O142" s="92"/>
      <c r="P142" s="92"/>
    </row>
    <row r="143" spans="1:16" s="66" customFormat="1" ht="15.5" x14ac:dyDescent="0.35">
      <c r="A143" s="2"/>
      <c r="B143" s="181" t="s">
        <v>1807</v>
      </c>
      <c r="C143" s="37"/>
      <c r="D143" s="104" t="s">
        <v>1359</v>
      </c>
      <c r="E143" s="37"/>
      <c r="F143" s="103" t="str">
        <f>IF(D143=Lists!$K$4,"&lt; Input URL to data source &gt;",IF(D143=Lists!$K$5,"&lt; Reference section in EITI Report or URL &gt;",IF(D143=Lists!$K$6,"&lt; Reference evidence of non-applicability &gt;","")))</f>
        <v/>
      </c>
      <c r="G143" s="37"/>
      <c r="H143" s="206"/>
      <c r="I143" s="2"/>
      <c r="J143" s="92"/>
      <c r="K143" s="92"/>
      <c r="L143" s="92"/>
      <c r="M143" s="92"/>
      <c r="N143" s="92"/>
      <c r="O143" s="92"/>
      <c r="P143" s="92"/>
    </row>
    <row r="144" spans="1:16" ht="15.5" x14ac:dyDescent="0.35">
      <c r="A144" s="2"/>
      <c r="B144" s="35"/>
      <c r="C144" s="37"/>
      <c r="D144" s="36"/>
      <c r="E144" s="37"/>
      <c r="F144" s="42"/>
      <c r="G144" s="37"/>
      <c r="H144" s="37"/>
      <c r="I144" s="2"/>
      <c r="J144" s="92"/>
      <c r="K144" s="92"/>
      <c r="L144" s="92"/>
      <c r="M144" s="92"/>
      <c r="N144" s="92"/>
      <c r="O144" s="92"/>
      <c r="P144" s="92"/>
    </row>
    <row r="145" spans="1:16" ht="15.5" x14ac:dyDescent="0.35">
      <c r="A145" s="2"/>
      <c r="B145" s="252" t="s">
        <v>1914</v>
      </c>
      <c r="C145" s="37"/>
      <c r="D145" s="117"/>
      <c r="E145" s="37"/>
      <c r="F145" s="117"/>
      <c r="G145" s="37"/>
      <c r="H145" s="204"/>
      <c r="I145" s="2"/>
      <c r="J145" s="92"/>
      <c r="K145" s="92"/>
      <c r="L145" s="92"/>
      <c r="M145" s="92"/>
      <c r="N145" s="92"/>
      <c r="O145" s="92"/>
      <c r="P145" s="92"/>
    </row>
    <row r="146" spans="1:16" ht="42" x14ac:dyDescent="0.35">
      <c r="A146" s="2"/>
      <c r="B146" s="187" t="s">
        <v>1809</v>
      </c>
      <c r="C146" s="37"/>
      <c r="D146" s="227" t="s">
        <v>1965</v>
      </c>
      <c r="E146" s="37"/>
      <c r="F146" s="103" t="str">
        <f>IF(D146=Lists!$K$4,"&lt; Input URL to data source &gt;",IF(D146=Lists!$K$5,"&lt; Reference section in EITI Report or URL &gt;",IF(D146=Lists!$K$6,"&lt; Reference evidence of non-applicability &gt;","")))</f>
        <v/>
      </c>
      <c r="G146" s="37"/>
      <c r="H146" s="205"/>
      <c r="I146" s="2"/>
      <c r="J146" s="92"/>
      <c r="K146" s="92"/>
      <c r="L146" s="92"/>
      <c r="M146" s="92"/>
      <c r="N146" s="92"/>
      <c r="O146" s="92"/>
      <c r="P146" s="92"/>
    </row>
    <row r="147" spans="1:16" ht="28" x14ac:dyDescent="0.35">
      <c r="A147" s="2"/>
      <c r="B147" s="192" t="s">
        <v>1945</v>
      </c>
      <c r="C147" s="37"/>
      <c r="D147" s="104" t="s">
        <v>1747</v>
      </c>
      <c r="E147" s="37"/>
      <c r="F147" s="119" t="str">
        <f>IF(D147=Lists!$K$4,"&lt; Input URL to data source &gt;",IF(D147=Lists!$K$5,"&lt; Reference section in EITI Report &gt;",IF(D147=Lists!$K$6,"&lt; Reference evidence of non-applicability &gt;","")))</f>
        <v/>
      </c>
      <c r="G147" s="37"/>
      <c r="H147" s="206"/>
      <c r="I147" s="2"/>
      <c r="J147" s="92"/>
      <c r="K147" s="92"/>
      <c r="L147" s="92"/>
      <c r="M147" s="92"/>
      <c r="N147" s="92"/>
      <c r="O147" s="92"/>
      <c r="P147" s="92"/>
    </row>
    <row r="148" spans="1:16" ht="15.5" x14ac:dyDescent="0.35">
      <c r="A148" s="2"/>
      <c r="B148" s="35"/>
      <c r="C148" s="37"/>
      <c r="D148" s="36"/>
      <c r="E148" s="37"/>
      <c r="F148" s="42"/>
      <c r="G148" s="37"/>
      <c r="H148" s="37"/>
      <c r="I148" s="2"/>
      <c r="J148" s="92"/>
      <c r="K148" s="92"/>
      <c r="L148" s="92"/>
      <c r="M148" s="92"/>
      <c r="N148" s="92"/>
      <c r="O148" s="92"/>
      <c r="P148" s="92"/>
    </row>
    <row r="149" spans="1:16" ht="15.5" x14ac:dyDescent="0.35">
      <c r="A149" s="2"/>
      <c r="B149" s="252" t="s">
        <v>1913</v>
      </c>
      <c r="C149" s="37"/>
      <c r="D149" s="117"/>
      <c r="E149" s="37"/>
      <c r="F149" s="117"/>
      <c r="G149" s="37"/>
      <c r="H149" s="204"/>
      <c r="I149" s="2"/>
      <c r="J149" s="92"/>
      <c r="K149" s="92"/>
      <c r="L149" s="92"/>
      <c r="M149" s="92"/>
      <c r="N149" s="92"/>
      <c r="O149" s="92"/>
      <c r="P149" s="92"/>
    </row>
    <row r="150" spans="1:16" ht="28" x14ac:dyDescent="0.35">
      <c r="A150" s="2"/>
      <c r="B150" s="187" t="s">
        <v>1810</v>
      </c>
      <c r="C150" s="37"/>
      <c r="D150" s="227" t="s">
        <v>1965</v>
      </c>
      <c r="E150" s="37"/>
      <c r="F150" s="103" t="str">
        <f>IF(D150=Lists!$K$4,"&lt; Input URL to data source &gt;",IF(D150=Lists!$K$5,"&lt; Reference section in EITI Report or URL &gt;",IF(D150=Lists!$K$6,"&lt; Reference evidence of non-applicability &gt;","")))</f>
        <v/>
      </c>
      <c r="G150" s="37"/>
      <c r="H150" s="205"/>
      <c r="I150" s="2"/>
      <c r="J150" s="92"/>
      <c r="K150" s="92"/>
      <c r="L150" s="92"/>
      <c r="M150" s="92"/>
      <c r="N150" s="92"/>
      <c r="O150" s="92"/>
      <c r="P150" s="92"/>
    </row>
    <row r="151" spans="1:16" s="66" customFormat="1" ht="28" x14ac:dyDescent="0.35">
      <c r="A151" s="2"/>
      <c r="B151" s="189" t="s">
        <v>1812</v>
      </c>
      <c r="C151" s="37"/>
      <c r="D151" s="103" t="s">
        <v>1747</v>
      </c>
      <c r="E151" s="37"/>
      <c r="F151" s="103" t="s">
        <v>1207</v>
      </c>
      <c r="G151" s="37"/>
      <c r="H151" s="205"/>
      <c r="I151" s="2"/>
      <c r="J151" s="92"/>
      <c r="K151" s="92"/>
      <c r="L151" s="92"/>
      <c r="M151" s="92"/>
      <c r="N151" s="92"/>
      <c r="O151" s="92"/>
      <c r="P151" s="92"/>
    </row>
    <row r="152" spans="1:16" ht="15.5" x14ac:dyDescent="0.35">
      <c r="A152" s="2"/>
      <c r="B152" s="192" t="s">
        <v>1813</v>
      </c>
      <c r="C152" s="37"/>
      <c r="D152" s="104" t="s">
        <v>1747</v>
      </c>
      <c r="E152" s="37"/>
      <c r="F152" s="104" t="s">
        <v>1207</v>
      </c>
      <c r="G152" s="37"/>
      <c r="H152" s="206"/>
      <c r="I152" s="2"/>
      <c r="J152" s="92"/>
      <c r="K152" s="92"/>
      <c r="L152" s="92"/>
      <c r="M152" s="92"/>
      <c r="N152" s="92"/>
      <c r="O152" s="92"/>
      <c r="P152" s="92"/>
    </row>
    <row r="153" spans="1:16" ht="15.5" x14ac:dyDescent="0.35">
      <c r="A153" s="2"/>
      <c r="B153" s="35"/>
      <c r="C153" s="37"/>
      <c r="D153" s="36"/>
      <c r="E153" s="37"/>
      <c r="F153" s="42"/>
      <c r="G153" s="37"/>
      <c r="H153" s="37"/>
      <c r="I153" s="2"/>
      <c r="J153" s="92"/>
      <c r="K153" s="92"/>
      <c r="L153" s="92"/>
      <c r="M153" s="92"/>
      <c r="N153" s="92"/>
      <c r="O153" s="92"/>
      <c r="P153" s="92"/>
    </row>
    <row r="154" spans="1:16" ht="15.5" x14ac:dyDescent="0.35">
      <c r="A154" s="2"/>
      <c r="B154" s="252" t="s">
        <v>1912</v>
      </c>
      <c r="C154" s="37"/>
      <c r="D154" s="117"/>
      <c r="E154" s="37"/>
      <c r="F154" s="117"/>
      <c r="G154" s="37"/>
      <c r="H154" s="204"/>
      <c r="I154" s="2"/>
      <c r="J154" s="92"/>
      <c r="K154" s="92"/>
      <c r="L154" s="92"/>
      <c r="M154" s="92"/>
      <c r="N154" s="92"/>
      <c r="O154" s="92"/>
      <c r="P154" s="92"/>
    </row>
    <row r="155" spans="1:16" ht="63" customHeight="1" x14ac:dyDescent="0.35">
      <c r="A155" s="2"/>
      <c r="B155" s="187" t="s">
        <v>1814</v>
      </c>
      <c r="C155" s="37"/>
      <c r="D155" s="227" t="s">
        <v>1965</v>
      </c>
      <c r="E155" s="37"/>
      <c r="F155" s="103" t="str">
        <f>IF(D155=Lists!$K$4,"&lt; Input URL to data source &gt;",IF(D155=Lists!$K$5,"&lt; Reference section in EITI Report or URL &gt;",IF(D155=Lists!$K$6,"&lt; Reference evidence of non-applicability &gt;","")))</f>
        <v/>
      </c>
      <c r="G155" s="37"/>
      <c r="H155" s="205"/>
      <c r="I155" s="2"/>
      <c r="J155" s="92"/>
      <c r="K155" s="92"/>
      <c r="L155" s="92"/>
      <c r="M155" s="92"/>
      <c r="N155" s="92"/>
      <c r="O155" s="92"/>
      <c r="P155" s="92"/>
    </row>
    <row r="156" spans="1:16" s="66" customFormat="1" ht="28" x14ac:dyDescent="0.35">
      <c r="A156" s="2"/>
      <c r="B156" s="187" t="s">
        <v>1815</v>
      </c>
      <c r="C156" s="37"/>
      <c r="D156" s="227" t="s">
        <v>1965</v>
      </c>
      <c r="E156" s="37"/>
      <c r="F156" s="103" t="str">
        <f>IF(D156=Lists!$K$4,"&lt; Input URL to data source &gt;",IF(D156=Lists!$K$5,"&lt; Reference section in EITI Report or URL &gt;",IF(D156=Lists!$K$6,"&lt; Reference evidence of non-applicability &gt;","")))</f>
        <v/>
      </c>
      <c r="G156" s="37"/>
      <c r="H156" s="205"/>
      <c r="I156" s="2"/>
      <c r="J156" s="92"/>
      <c r="K156" s="92"/>
      <c r="L156" s="92"/>
      <c r="M156" s="92"/>
      <c r="N156" s="92"/>
      <c r="O156" s="92"/>
      <c r="P156" s="92"/>
    </row>
    <row r="157" spans="1:16" ht="42" x14ac:dyDescent="0.35">
      <c r="A157" s="2"/>
      <c r="B157" s="188" t="s">
        <v>1816</v>
      </c>
      <c r="C157" s="37"/>
      <c r="D157" s="227" t="s">
        <v>1965</v>
      </c>
      <c r="E157" s="37"/>
      <c r="F157" s="103" t="str">
        <f>IF(D157=Lists!$K$4,"&lt; Input URL to data source &gt;",IF(D157=Lists!$K$5,"&lt; Reference section in EITI Report or URL &gt;",IF(D157=Lists!$K$6,"&lt; Reference evidence of non-applicability &gt;","")))</f>
        <v/>
      </c>
      <c r="G157" s="37"/>
      <c r="H157" s="206"/>
      <c r="I157" s="2"/>
      <c r="J157" s="92"/>
      <c r="K157" s="92"/>
      <c r="L157" s="92"/>
      <c r="M157" s="92"/>
      <c r="N157" s="92"/>
      <c r="O157" s="92"/>
      <c r="P157" s="92"/>
    </row>
    <row r="158" spans="1:16" ht="15.5" x14ac:dyDescent="0.35">
      <c r="A158" s="2"/>
      <c r="B158" s="35"/>
      <c r="C158" s="37"/>
      <c r="D158" s="36"/>
      <c r="E158" s="37"/>
      <c r="F158" s="42"/>
      <c r="G158" s="37"/>
      <c r="H158" s="37"/>
      <c r="I158" s="2"/>
      <c r="J158" s="92"/>
      <c r="K158" s="92"/>
      <c r="L158" s="92"/>
      <c r="M158" s="92"/>
      <c r="N158" s="92"/>
      <c r="O158" s="92"/>
      <c r="P158" s="92"/>
    </row>
    <row r="159" spans="1:16" ht="15.5" x14ac:dyDescent="0.35">
      <c r="A159" s="2"/>
      <c r="B159" s="252" t="s">
        <v>1911</v>
      </c>
      <c r="C159" s="37"/>
      <c r="D159" s="117"/>
      <c r="E159" s="37"/>
      <c r="F159" s="117"/>
      <c r="G159" s="37"/>
      <c r="H159" s="204"/>
      <c r="I159" s="2"/>
      <c r="J159" s="92"/>
      <c r="K159" s="92"/>
      <c r="L159" s="92"/>
      <c r="M159" s="92"/>
      <c r="N159" s="92"/>
      <c r="O159" s="92"/>
      <c r="P159" s="92"/>
    </row>
    <row r="160" spans="1:16" s="98" customFormat="1" ht="15.5" x14ac:dyDescent="0.35">
      <c r="A160" s="2"/>
      <c r="B160" s="187" t="s">
        <v>1817</v>
      </c>
      <c r="C160" s="37"/>
      <c r="D160" s="227" t="s">
        <v>1965</v>
      </c>
      <c r="E160" s="37"/>
      <c r="F160" s="103" t="str">
        <f>IF(D160=Lists!$K$4,"&lt; Input URL to data source &gt;",IF(D160=Lists!$K$5,"&lt; Reference section in EITI Report or URL &gt;",IF(D160=Lists!$K$6,"&lt; Reference evidence of non-applicability &gt;","")))</f>
        <v/>
      </c>
      <c r="G160" s="37"/>
      <c r="H160" s="205"/>
      <c r="I160" s="2"/>
    </row>
    <row r="161" spans="1:16" s="98" customFormat="1" ht="28" x14ac:dyDescent="0.35">
      <c r="A161" s="2"/>
      <c r="B161" s="189" t="s">
        <v>1953</v>
      </c>
      <c r="C161" s="37"/>
      <c r="D161" s="103" t="s">
        <v>1747</v>
      </c>
      <c r="E161" s="37"/>
      <c r="F161" s="103" t="s">
        <v>1207</v>
      </c>
      <c r="G161" s="37"/>
      <c r="H161" s="205"/>
      <c r="I161" s="2"/>
    </row>
    <row r="162" spans="1:16" s="98" customFormat="1" ht="28" x14ac:dyDescent="0.35">
      <c r="A162" s="2"/>
      <c r="B162" s="189" t="s">
        <v>1954</v>
      </c>
      <c r="C162" s="264"/>
      <c r="D162" s="103" t="s">
        <v>1747</v>
      </c>
      <c r="E162" s="267"/>
      <c r="F162" s="261" t="s">
        <v>1207</v>
      </c>
      <c r="G162" s="264"/>
      <c r="H162" s="265"/>
      <c r="I162" s="266"/>
    </row>
    <row r="163" spans="1:16" s="98" customFormat="1" ht="15.5" x14ac:dyDescent="0.35">
      <c r="A163" s="2"/>
      <c r="B163" s="187" t="s">
        <v>1955</v>
      </c>
      <c r="C163" s="37"/>
      <c r="D163" s="227" t="s">
        <v>1965</v>
      </c>
      <c r="E163" s="37"/>
      <c r="F163" s="282" t="str">
        <f>IF(D163=Lists!$K$4,"&lt; Input URL to data source &gt;",IF(D163=Lists!$K$5,"&lt; Reference section in EITI Report &gt;",IF(D163=Lists!$K$6,"&lt; Reference evidence of non-applicability &gt;","")))</f>
        <v/>
      </c>
      <c r="G163" s="37"/>
      <c r="H163" s="205"/>
      <c r="I163" s="2"/>
    </row>
    <row r="164" spans="1:16" s="98" customFormat="1" ht="15.5" x14ac:dyDescent="0.35">
      <c r="A164" s="2"/>
      <c r="B164" s="189" t="s">
        <v>1956</v>
      </c>
      <c r="C164" s="37"/>
      <c r="D164" s="227" t="s">
        <v>1747</v>
      </c>
      <c r="E164" s="37"/>
      <c r="F164" s="227" t="s">
        <v>1207</v>
      </c>
      <c r="G164" s="37"/>
      <c r="H164" s="205"/>
      <c r="I164" s="2"/>
    </row>
    <row r="165" spans="1:16" s="98" customFormat="1" ht="15.5" x14ac:dyDescent="0.35">
      <c r="A165" s="2"/>
      <c r="B165" s="192" t="s">
        <v>1957</v>
      </c>
      <c r="C165" s="37"/>
      <c r="D165" s="281" t="s">
        <v>1747</v>
      </c>
      <c r="E165" s="37"/>
      <c r="F165" s="281" t="s">
        <v>1207</v>
      </c>
      <c r="G165" s="37"/>
      <c r="H165" s="206"/>
      <c r="I165" s="2"/>
    </row>
    <row r="166" spans="1:16" ht="15.5" x14ac:dyDescent="0.35">
      <c r="A166" s="2"/>
      <c r="B166" s="35"/>
      <c r="C166" s="37"/>
      <c r="D166" s="36"/>
      <c r="E166" s="37"/>
      <c r="F166" s="42"/>
      <c r="G166" s="37"/>
      <c r="H166" s="37"/>
      <c r="I166" s="2"/>
      <c r="J166" s="92"/>
      <c r="K166" s="92"/>
      <c r="L166" s="92"/>
      <c r="M166" s="92"/>
      <c r="N166" s="92"/>
      <c r="O166" s="92"/>
      <c r="P166" s="92"/>
    </row>
    <row r="167" spans="1:16" ht="15.5" x14ac:dyDescent="0.35">
      <c r="A167" s="2"/>
      <c r="B167" s="252" t="s">
        <v>1910</v>
      </c>
      <c r="C167" s="37"/>
      <c r="D167" s="117"/>
      <c r="E167" s="37"/>
      <c r="F167" s="117"/>
      <c r="G167" s="37"/>
      <c r="H167" s="204"/>
      <c r="I167" s="2"/>
      <c r="J167" s="92"/>
      <c r="K167" s="92"/>
      <c r="L167" s="92"/>
      <c r="M167" s="92"/>
      <c r="N167" s="92"/>
      <c r="O167" s="92"/>
      <c r="P167" s="92"/>
    </row>
    <row r="168" spans="1:16" ht="28" x14ac:dyDescent="0.35">
      <c r="A168" s="2"/>
      <c r="B168" s="187" t="s">
        <v>1958</v>
      </c>
      <c r="C168" s="37"/>
      <c r="D168" s="227" t="s">
        <v>1965</v>
      </c>
      <c r="E168" s="37"/>
      <c r="F168" s="103" t="str">
        <f>IF(D168=Lists!$K$4,"&lt; Input URL to data source &gt;",IF(D168=Lists!$K$5,"&lt; Reference section in EITI Report or URL &gt;",IF(D168=Lists!$K$6,"&lt; Reference evidence of non-applicability &gt;","")))</f>
        <v/>
      </c>
      <c r="G168" s="37"/>
      <c r="H168" s="205"/>
      <c r="I168" s="2"/>
      <c r="J168" s="92"/>
      <c r="K168" s="92"/>
      <c r="L168" s="92"/>
      <c r="M168" s="92"/>
      <c r="N168" s="92"/>
      <c r="O168" s="92"/>
      <c r="P168" s="92"/>
    </row>
    <row r="169" spans="1:16" ht="28" x14ac:dyDescent="0.35">
      <c r="A169" s="2"/>
      <c r="B169" s="192" t="s">
        <v>1818</v>
      </c>
      <c r="C169" s="37"/>
      <c r="D169" s="104" t="s">
        <v>1747</v>
      </c>
      <c r="E169" s="37"/>
      <c r="F169" s="104" t="s">
        <v>1207</v>
      </c>
      <c r="G169" s="37"/>
      <c r="H169" s="206"/>
      <c r="I169" s="2"/>
      <c r="J169" s="92"/>
      <c r="K169" s="92"/>
      <c r="L169" s="92"/>
      <c r="M169" s="92"/>
      <c r="N169" s="92"/>
      <c r="O169" s="92"/>
      <c r="P169" s="92"/>
    </row>
    <row r="170" spans="1:16" ht="15.5" x14ac:dyDescent="0.35">
      <c r="A170" s="2"/>
      <c r="B170" s="35"/>
      <c r="C170" s="37"/>
      <c r="D170" s="36"/>
      <c r="E170" s="37"/>
      <c r="F170" s="42"/>
      <c r="G170" s="37"/>
      <c r="H170" s="37"/>
      <c r="I170" s="2"/>
      <c r="J170" s="92"/>
      <c r="K170" s="92"/>
      <c r="L170" s="92"/>
      <c r="M170" s="92"/>
      <c r="N170" s="92"/>
      <c r="O170" s="92"/>
      <c r="P170" s="92"/>
    </row>
    <row r="171" spans="1:16" ht="15.5" x14ac:dyDescent="0.35">
      <c r="A171" s="2"/>
      <c r="B171" s="252" t="s">
        <v>1909</v>
      </c>
      <c r="C171" s="37"/>
      <c r="D171" s="249"/>
      <c r="E171" s="37"/>
      <c r="F171" s="250"/>
      <c r="G171" s="37"/>
      <c r="H171" s="204"/>
      <c r="I171" s="2"/>
      <c r="J171" s="92"/>
      <c r="K171" s="92"/>
      <c r="L171" s="92"/>
      <c r="M171" s="92"/>
      <c r="N171" s="92"/>
      <c r="O171" s="92"/>
      <c r="P171" s="92"/>
    </row>
    <row r="172" spans="1:16" s="98" customFormat="1" ht="28" x14ac:dyDescent="0.35">
      <c r="A172" s="2"/>
      <c r="B172" s="251" t="s">
        <v>1908</v>
      </c>
      <c r="C172" s="37"/>
      <c r="D172" s="227" t="s">
        <v>1965</v>
      </c>
      <c r="E172" s="37"/>
      <c r="F172" s="103" t="str">
        <f>IF(D172=Lists!$K$4,"&lt; Input URL to data source &gt;",IF(D172=Lists!$K$5,"&lt; Reference section in EITI Report or URL &gt;",IF(D172=Lists!$K$6,"&lt; Reference evidence of non-applicability &gt;","")))</f>
        <v/>
      </c>
      <c r="G172" s="37"/>
      <c r="H172" s="205"/>
      <c r="I172" s="2"/>
    </row>
    <row r="173" spans="1:16" s="66" customFormat="1" ht="15.5" x14ac:dyDescent="0.35">
      <c r="A173" s="2"/>
      <c r="B173" s="183" t="s">
        <v>1819</v>
      </c>
      <c r="C173" s="37"/>
      <c r="D173" s="103" t="s">
        <v>1747</v>
      </c>
      <c r="E173" s="37"/>
      <c r="F173" s="103" t="s">
        <v>1207</v>
      </c>
      <c r="G173" s="37"/>
      <c r="H173" s="205"/>
      <c r="I173" s="2"/>
      <c r="J173" s="92"/>
      <c r="K173" s="92"/>
      <c r="L173" s="92"/>
      <c r="M173" s="92"/>
      <c r="N173" s="92"/>
      <c r="O173" s="92"/>
      <c r="P173" s="92"/>
    </row>
    <row r="174" spans="1:16" s="66" customFormat="1" ht="15.5" x14ac:dyDescent="0.35">
      <c r="A174" s="2"/>
      <c r="B174" s="179" t="s">
        <v>1820</v>
      </c>
      <c r="C174" s="37"/>
      <c r="D174" s="103" t="s">
        <v>1747</v>
      </c>
      <c r="E174" s="37"/>
      <c r="F174" s="103" t="s">
        <v>1207</v>
      </c>
      <c r="G174" s="37"/>
      <c r="H174" s="205"/>
      <c r="I174" s="2"/>
      <c r="J174" s="92"/>
      <c r="K174" s="92"/>
      <c r="L174" s="92"/>
      <c r="M174" s="92"/>
      <c r="N174" s="92"/>
      <c r="O174" s="92"/>
      <c r="P174" s="92"/>
    </row>
    <row r="175" spans="1:16" s="66" customFormat="1" ht="15.5" x14ac:dyDescent="0.35">
      <c r="A175" s="2"/>
      <c r="B175" s="179" t="s">
        <v>1821</v>
      </c>
      <c r="C175" s="37"/>
      <c r="D175" s="103" t="s">
        <v>1747</v>
      </c>
      <c r="E175" s="37"/>
      <c r="F175" s="103" t="s">
        <v>1207</v>
      </c>
      <c r="G175" s="37"/>
      <c r="H175" s="205"/>
      <c r="I175" s="2"/>
      <c r="J175" s="92"/>
      <c r="K175" s="92"/>
      <c r="L175" s="92"/>
      <c r="M175" s="92"/>
      <c r="N175" s="92"/>
      <c r="O175" s="92"/>
      <c r="P175" s="92"/>
    </row>
    <row r="176" spans="1:16" s="66" customFormat="1" ht="15.5" x14ac:dyDescent="0.35">
      <c r="A176" s="2"/>
      <c r="B176" s="179" t="s">
        <v>1822</v>
      </c>
      <c r="C176" s="37"/>
      <c r="D176" s="103" t="s">
        <v>1747</v>
      </c>
      <c r="E176" s="37"/>
      <c r="F176" s="103" t="s">
        <v>1207</v>
      </c>
      <c r="G176" s="37"/>
      <c r="H176" s="205"/>
      <c r="I176" s="2"/>
      <c r="J176" s="92"/>
      <c r="K176" s="92"/>
      <c r="L176" s="92"/>
      <c r="M176" s="92"/>
      <c r="N176" s="92"/>
      <c r="O176" s="92"/>
      <c r="P176" s="92"/>
    </row>
    <row r="177" spans="1:16" s="66" customFormat="1" ht="15.5" x14ac:dyDescent="0.35">
      <c r="A177" s="2"/>
      <c r="B177" s="179" t="s">
        <v>1823</v>
      </c>
      <c r="C177" s="37"/>
      <c r="D177" s="103" t="s">
        <v>1747</v>
      </c>
      <c r="E177" s="37"/>
      <c r="F177" s="103" t="s">
        <v>1207</v>
      </c>
      <c r="G177" s="37"/>
      <c r="H177" s="205"/>
      <c r="I177" s="2"/>
      <c r="J177" s="92"/>
      <c r="K177" s="92"/>
      <c r="L177" s="92"/>
      <c r="M177" s="92"/>
      <c r="N177" s="92"/>
      <c r="O177" s="92"/>
      <c r="P177" s="92"/>
    </row>
    <row r="178" spans="1:16" s="66" customFormat="1" ht="15.5" x14ac:dyDescent="0.35">
      <c r="A178" s="2"/>
      <c r="B178" s="179" t="s">
        <v>1824</v>
      </c>
      <c r="C178" s="37"/>
      <c r="D178" s="103" t="s">
        <v>1747</v>
      </c>
      <c r="E178" s="37"/>
      <c r="F178" s="103" t="s">
        <v>1207</v>
      </c>
      <c r="G178" s="37"/>
      <c r="H178" s="205"/>
      <c r="I178" s="2"/>
      <c r="J178" s="92"/>
      <c r="K178" s="92"/>
      <c r="L178" s="92"/>
      <c r="M178" s="92"/>
      <c r="N178" s="92"/>
      <c r="O178" s="92"/>
      <c r="P178" s="92"/>
    </row>
    <row r="179" spans="1:16" s="66" customFormat="1" ht="15.5" x14ac:dyDescent="0.35">
      <c r="A179" s="2"/>
      <c r="B179" s="179" t="s">
        <v>1825</v>
      </c>
      <c r="C179" s="37"/>
      <c r="D179" s="103" t="s">
        <v>1747</v>
      </c>
      <c r="E179" s="37"/>
      <c r="F179" s="103"/>
      <c r="G179" s="37"/>
      <c r="H179" s="205"/>
      <c r="I179" s="2"/>
      <c r="J179" s="92"/>
      <c r="K179" s="92"/>
      <c r="L179" s="92"/>
      <c r="M179" s="92"/>
      <c r="N179" s="92"/>
      <c r="O179" s="92"/>
      <c r="P179" s="92"/>
    </row>
    <row r="180" spans="1:16" s="66" customFormat="1" ht="15.5" x14ac:dyDescent="0.35">
      <c r="A180" s="2"/>
      <c r="B180" s="179" t="s">
        <v>1826</v>
      </c>
      <c r="C180" s="37"/>
      <c r="D180" s="103" t="s">
        <v>1747</v>
      </c>
      <c r="E180" s="37"/>
      <c r="F180" s="103"/>
      <c r="G180" s="37"/>
      <c r="H180" s="205"/>
      <c r="I180" s="2"/>
      <c r="J180" s="92"/>
      <c r="K180" s="92"/>
      <c r="L180" s="92"/>
      <c r="M180" s="92"/>
      <c r="N180" s="92"/>
      <c r="O180" s="92"/>
      <c r="P180" s="92"/>
    </row>
    <row r="181" spans="1:16" s="98" customFormat="1" ht="15.5" x14ac:dyDescent="0.35">
      <c r="A181" s="2"/>
      <c r="B181" s="179" t="s">
        <v>1854</v>
      </c>
      <c r="C181" s="37"/>
      <c r="D181" s="103" t="s">
        <v>1747</v>
      </c>
      <c r="E181" s="37"/>
      <c r="F181" s="103" t="s">
        <v>1207</v>
      </c>
      <c r="G181" s="37"/>
      <c r="H181" s="205"/>
      <c r="I181" s="2"/>
    </row>
    <row r="182" spans="1:16" s="98" customFormat="1" ht="15.5" x14ac:dyDescent="0.35">
      <c r="A182" s="2"/>
      <c r="B182" s="182" t="s">
        <v>1855</v>
      </c>
      <c r="C182" s="37"/>
      <c r="D182" s="104" t="s">
        <v>1747</v>
      </c>
      <c r="E182" s="37"/>
      <c r="F182" s="104" t="s">
        <v>1207</v>
      </c>
      <c r="G182" s="37"/>
      <c r="H182" s="206"/>
      <c r="I182" s="2"/>
    </row>
    <row r="183" spans="1:16" ht="15.5" x14ac:dyDescent="0.35">
      <c r="A183" s="2"/>
      <c r="B183" s="42"/>
      <c r="C183" s="37"/>
      <c r="D183" s="67"/>
      <c r="E183" s="37"/>
      <c r="F183" s="42"/>
      <c r="G183" s="37"/>
      <c r="H183" s="37"/>
      <c r="I183" s="2"/>
      <c r="J183" s="92"/>
      <c r="K183" s="92"/>
      <c r="L183" s="92"/>
      <c r="M183" s="92"/>
      <c r="N183" s="92"/>
      <c r="O183" s="92"/>
      <c r="P183" s="92"/>
    </row>
    <row r="184" spans="1:16" ht="15.5" x14ac:dyDescent="0.35">
      <c r="A184" s="2"/>
      <c r="I184" s="2"/>
      <c r="J184" s="92"/>
      <c r="K184" s="92"/>
      <c r="L184" s="92"/>
      <c r="M184" s="92"/>
      <c r="N184" s="92"/>
      <c r="O184" s="92"/>
      <c r="P184" s="92"/>
    </row>
    <row r="185" spans="1:16" ht="15.5" x14ac:dyDescent="0.35">
      <c r="A185" s="2"/>
      <c r="I185" s="2"/>
      <c r="J185" s="92"/>
      <c r="K185" s="92"/>
      <c r="L185" s="92"/>
      <c r="M185" s="92"/>
      <c r="N185" s="92"/>
      <c r="O185" s="92"/>
      <c r="P185" s="92"/>
    </row>
    <row r="186" spans="1:16" ht="15.5" x14ac:dyDescent="0.35">
      <c r="A186" s="2"/>
      <c r="I186" s="2"/>
      <c r="J186" s="92"/>
      <c r="K186" s="92"/>
      <c r="L186" s="92"/>
      <c r="M186" s="92"/>
      <c r="N186" s="92"/>
      <c r="O186" s="92"/>
      <c r="P186" s="92"/>
    </row>
    <row r="187" spans="1:16" ht="19.5" customHeight="1" x14ac:dyDescent="0.35">
      <c r="A187" s="2"/>
      <c r="B187" s="3"/>
      <c r="C187" s="92"/>
      <c r="D187" s="3"/>
      <c r="E187" s="92"/>
      <c r="F187" s="3"/>
      <c r="G187" s="92"/>
      <c r="H187" s="2"/>
      <c r="I187" s="2"/>
      <c r="J187" s="92"/>
      <c r="K187" s="92"/>
      <c r="L187" s="92"/>
      <c r="M187" s="92"/>
      <c r="N187" s="92"/>
      <c r="O187" s="92"/>
      <c r="P187" s="92"/>
    </row>
    <row r="188" spans="1:16" s="98" customFormat="1" ht="16" hidden="1" thickBot="1" x14ac:dyDescent="0.4">
      <c r="B188" s="298"/>
      <c r="C188" s="312" t="s">
        <v>1969</v>
      </c>
      <c r="D188" s="312"/>
      <c r="E188" s="312"/>
      <c r="F188" s="312"/>
      <c r="G188" s="312"/>
      <c r="H188" s="298"/>
    </row>
    <row r="189" spans="1:16" s="20" customFormat="1" ht="16" hidden="1" thickBot="1" x14ac:dyDescent="0.4">
      <c r="A189" s="98"/>
      <c r="B189" s="297"/>
      <c r="C189" s="319" t="s">
        <v>4</v>
      </c>
      <c r="D189" s="305"/>
      <c r="E189" s="305"/>
      <c r="F189" s="305"/>
      <c r="G189" s="320"/>
      <c r="H189" s="301"/>
      <c r="I189" s="98"/>
    </row>
    <row r="190" spans="1:16" s="20" customFormat="1" ht="16" hidden="1" thickBot="1" x14ac:dyDescent="0.4">
      <c r="A190" s="98"/>
      <c r="B190" s="299"/>
      <c r="C190" s="312" t="s">
        <v>1970</v>
      </c>
      <c r="D190" s="312"/>
      <c r="E190" s="312"/>
      <c r="F190" s="312"/>
      <c r="G190" s="312"/>
      <c r="H190" s="300"/>
    </row>
    <row r="191" spans="1:16" s="20" customFormat="1" ht="16" hidden="1" thickBot="1" x14ac:dyDescent="0.4">
      <c r="A191" s="98"/>
      <c r="B191" s="299"/>
      <c r="C191" s="319" t="s">
        <v>5</v>
      </c>
      <c r="D191" s="305"/>
      <c r="E191" s="305"/>
      <c r="F191" s="305"/>
      <c r="G191" s="320"/>
      <c r="H191" s="299"/>
      <c r="I191" s="98"/>
    </row>
    <row r="192" spans="1:16" ht="16" thickBot="1" x14ac:dyDescent="0.4">
      <c r="A192" s="2"/>
      <c r="B192" s="9"/>
      <c r="C192" s="9"/>
      <c r="D192" s="9"/>
      <c r="E192" s="9"/>
      <c r="F192" s="9"/>
      <c r="G192" s="9"/>
      <c r="H192" s="10"/>
      <c r="I192" s="2"/>
      <c r="J192" s="92"/>
      <c r="K192" s="92"/>
      <c r="L192" s="92"/>
      <c r="M192" s="92"/>
      <c r="N192" s="92"/>
      <c r="O192" s="92"/>
      <c r="P192" s="92"/>
    </row>
    <row r="193" spans="1:16" ht="18.5" x14ac:dyDescent="0.35">
      <c r="A193" s="2"/>
      <c r="B193" s="7" t="s">
        <v>3</v>
      </c>
      <c r="C193" s="92"/>
      <c r="D193" s="108"/>
      <c r="E193" s="92"/>
      <c r="F193" s="108"/>
      <c r="G193" s="92"/>
      <c r="H193" s="2"/>
      <c r="I193" s="2"/>
      <c r="J193" s="92"/>
      <c r="K193" s="92"/>
      <c r="L193" s="92"/>
      <c r="M193" s="92"/>
      <c r="N193" s="92"/>
      <c r="O193" s="92"/>
      <c r="P193" s="92"/>
    </row>
    <row r="194" spans="1:16" ht="16" customHeight="1" x14ac:dyDescent="0.35">
      <c r="A194" s="92"/>
      <c r="B194" s="7" t="s">
        <v>1585</v>
      </c>
      <c r="C194" s="92"/>
      <c r="D194" s="109"/>
      <c r="E194" s="92"/>
      <c r="F194" s="109"/>
      <c r="G194" s="92"/>
      <c r="H194" s="92"/>
      <c r="I194" s="92"/>
      <c r="J194" s="92"/>
      <c r="K194" s="92"/>
      <c r="L194" s="92"/>
      <c r="M194" s="92"/>
      <c r="N194" s="92"/>
      <c r="O194" s="92"/>
      <c r="P194" s="92"/>
    </row>
    <row r="195" spans="1:16" ht="15.5" x14ac:dyDescent="0.35">
      <c r="A195" s="92"/>
      <c r="B195" s="92"/>
      <c r="C195" s="92"/>
      <c r="D195" s="92"/>
      <c r="E195" s="92"/>
      <c r="F195" s="92"/>
      <c r="G195" s="92"/>
      <c r="H195" s="92"/>
      <c r="I195" s="92"/>
      <c r="J195" s="92"/>
      <c r="K195" s="92"/>
      <c r="L195" s="92"/>
      <c r="M195" s="92"/>
      <c r="N195" s="92"/>
      <c r="O195" s="92"/>
      <c r="P195" s="92"/>
    </row>
    <row r="196" spans="1:16" ht="15.5" x14ac:dyDescent="0.35">
      <c r="A196" s="92"/>
      <c r="B196" s="92"/>
      <c r="C196" s="92"/>
      <c r="D196" s="92"/>
      <c r="E196" s="92"/>
      <c r="F196" s="92"/>
      <c r="G196" s="92"/>
      <c r="H196" s="92"/>
      <c r="I196" s="92"/>
      <c r="J196" s="92"/>
      <c r="K196" s="92"/>
      <c r="L196" s="92"/>
      <c r="M196" s="92"/>
      <c r="N196" s="92"/>
      <c r="O196" s="92"/>
      <c r="P196" s="92"/>
    </row>
    <row r="197" spans="1:16" ht="15.5" x14ac:dyDescent="0.35">
      <c r="A197" s="92"/>
      <c r="B197" s="92"/>
      <c r="C197" s="92"/>
      <c r="D197" s="92"/>
      <c r="E197" s="92"/>
      <c r="F197" s="92"/>
      <c r="G197" s="92"/>
      <c r="H197" s="92"/>
      <c r="I197" s="92"/>
      <c r="J197" s="92"/>
      <c r="K197" s="92"/>
      <c r="L197" s="92"/>
      <c r="M197" s="92"/>
      <c r="N197" s="92"/>
      <c r="O197" s="92"/>
      <c r="P197" s="92"/>
    </row>
    <row r="198" spans="1:16" ht="15.5" x14ac:dyDescent="0.35">
      <c r="A198" s="92"/>
      <c r="B198" s="92"/>
      <c r="C198" s="92"/>
      <c r="D198" s="92"/>
      <c r="E198" s="92"/>
      <c r="F198" s="92"/>
      <c r="G198" s="92"/>
      <c r="H198" s="92"/>
      <c r="I198" s="92"/>
      <c r="J198" s="92"/>
      <c r="K198" s="92"/>
      <c r="L198" s="92"/>
      <c r="M198" s="92"/>
      <c r="N198" s="92"/>
      <c r="O198" s="92"/>
      <c r="P198" s="92"/>
    </row>
    <row r="199" spans="1:16" ht="15.5" x14ac:dyDescent="0.35">
      <c r="A199" s="92"/>
      <c r="B199" s="92"/>
      <c r="C199" s="92"/>
      <c r="D199" s="92"/>
      <c r="E199" s="92"/>
      <c r="F199" s="92"/>
      <c r="G199" s="92"/>
      <c r="H199" s="92"/>
      <c r="I199" s="92"/>
      <c r="J199" s="92"/>
      <c r="K199" s="92"/>
      <c r="L199" s="92"/>
      <c r="M199" s="92"/>
      <c r="N199" s="92"/>
      <c r="O199" s="92"/>
      <c r="P199" s="92"/>
    </row>
    <row r="200" spans="1:16" ht="15.5" x14ac:dyDescent="0.35">
      <c r="A200" s="92"/>
      <c r="B200" s="92"/>
      <c r="C200" s="92"/>
      <c r="D200" s="92"/>
      <c r="E200" s="92"/>
      <c r="F200" s="92"/>
      <c r="G200" s="92"/>
      <c r="H200" s="92"/>
      <c r="I200" s="92"/>
      <c r="J200" s="92"/>
      <c r="K200" s="92"/>
      <c r="L200" s="92"/>
      <c r="M200" s="92"/>
      <c r="N200" s="92"/>
      <c r="O200" s="92"/>
      <c r="P200" s="92"/>
    </row>
    <row r="201" spans="1:16" ht="15.5" x14ac:dyDescent="0.35">
      <c r="A201" s="92"/>
      <c r="B201" s="92"/>
      <c r="C201" s="92"/>
      <c r="D201" s="92"/>
      <c r="E201" s="92"/>
      <c r="F201" s="92"/>
      <c r="G201" s="92"/>
      <c r="H201" s="92"/>
      <c r="I201" s="92"/>
      <c r="J201" s="92"/>
      <c r="K201" s="92"/>
      <c r="L201" s="92"/>
      <c r="M201" s="92"/>
      <c r="N201" s="92"/>
      <c r="O201" s="92"/>
      <c r="P201" s="92"/>
    </row>
    <row r="202" spans="1:16" ht="15.5" x14ac:dyDescent="0.35">
      <c r="A202" s="92"/>
      <c r="B202" s="92"/>
      <c r="C202" s="92"/>
      <c r="D202" s="92"/>
      <c r="E202" s="92"/>
      <c r="F202" s="92"/>
      <c r="G202" s="92"/>
      <c r="H202" s="92"/>
      <c r="I202" s="92"/>
      <c r="J202" s="92"/>
      <c r="K202" s="92"/>
      <c r="L202" s="92"/>
      <c r="M202" s="92"/>
      <c r="N202" s="92"/>
      <c r="O202" s="92"/>
      <c r="P202" s="92"/>
    </row>
    <row r="203" spans="1:16" ht="15.5" x14ac:dyDescent="0.35">
      <c r="A203" s="92"/>
      <c r="B203" s="92"/>
      <c r="C203" s="92"/>
      <c r="D203" s="92"/>
      <c r="E203" s="92"/>
      <c r="F203" s="92"/>
      <c r="G203" s="92"/>
      <c r="H203" s="92"/>
      <c r="I203" s="92"/>
      <c r="J203" s="92"/>
      <c r="K203" s="92"/>
      <c r="L203" s="92"/>
      <c r="M203" s="92"/>
      <c r="N203" s="92"/>
      <c r="O203" s="92"/>
      <c r="P203" s="92"/>
    </row>
    <row r="204" spans="1:16" ht="15.5" x14ac:dyDescent="0.35">
      <c r="A204" s="92"/>
      <c r="B204" s="92"/>
      <c r="C204" s="92"/>
      <c r="D204" s="92"/>
      <c r="E204" s="92"/>
      <c r="F204" s="92"/>
      <c r="G204" s="92"/>
      <c r="H204" s="92"/>
      <c r="I204" s="92"/>
      <c r="J204" s="92"/>
      <c r="K204" s="92"/>
      <c r="L204" s="92"/>
      <c r="M204" s="92"/>
      <c r="N204" s="92"/>
      <c r="O204" s="92"/>
      <c r="P204" s="92"/>
    </row>
    <row r="205" spans="1:16" ht="15.5" x14ac:dyDescent="0.35">
      <c r="A205" s="92"/>
      <c r="B205" s="92"/>
      <c r="C205" s="92"/>
      <c r="D205" s="92"/>
      <c r="E205" s="92"/>
      <c r="F205" s="92"/>
      <c r="G205" s="92"/>
      <c r="H205" s="92"/>
      <c r="I205" s="92"/>
      <c r="J205" s="92"/>
      <c r="K205" s="92"/>
      <c r="L205" s="92"/>
      <c r="M205" s="92"/>
      <c r="N205" s="92"/>
      <c r="O205" s="92"/>
      <c r="P205" s="92"/>
    </row>
    <row r="206" spans="1:16" ht="15.5" x14ac:dyDescent="0.35">
      <c r="A206" s="92"/>
      <c r="B206" s="92"/>
      <c r="C206" s="92"/>
      <c r="D206" s="92"/>
      <c r="E206" s="92"/>
      <c r="F206" s="92"/>
      <c r="G206" s="92"/>
      <c r="H206" s="92"/>
      <c r="I206" s="92"/>
      <c r="J206" s="92"/>
      <c r="K206" s="92"/>
      <c r="L206" s="92"/>
      <c r="M206" s="92"/>
      <c r="N206" s="92"/>
      <c r="O206" s="92"/>
      <c r="P206" s="92"/>
    </row>
    <row r="207" spans="1:16" ht="15.5" x14ac:dyDescent="0.35">
      <c r="A207" s="92"/>
      <c r="B207" s="92"/>
      <c r="C207" s="92"/>
      <c r="D207" s="92"/>
      <c r="E207" s="92"/>
      <c r="F207" s="92"/>
      <c r="G207" s="92"/>
      <c r="H207" s="92"/>
      <c r="I207" s="92"/>
      <c r="J207" s="92"/>
      <c r="K207" s="92"/>
      <c r="L207" s="92"/>
      <c r="M207" s="92"/>
      <c r="N207" s="92"/>
      <c r="O207" s="92"/>
      <c r="P207" s="92"/>
    </row>
    <row r="208" spans="1:16" ht="15.5" x14ac:dyDescent="0.35">
      <c r="A208" s="92"/>
      <c r="B208" s="92"/>
      <c r="C208" s="92"/>
      <c r="D208" s="92"/>
      <c r="E208" s="92"/>
      <c r="F208" s="92"/>
      <c r="G208" s="92"/>
      <c r="H208" s="92"/>
      <c r="I208" s="92"/>
      <c r="J208" s="92"/>
      <c r="K208" s="92"/>
      <c r="L208" s="92"/>
      <c r="M208" s="92"/>
      <c r="N208" s="92"/>
      <c r="O208" s="92"/>
      <c r="P208" s="92"/>
    </row>
    <row r="209" spans="1:16" ht="15.5" x14ac:dyDescent="0.35">
      <c r="A209" s="92"/>
      <c r="B209" s="92"/>
      <c r="C209" s="92"/>
      <c r="D209" s="92"/>
      <c r="E209" s="92"/>
      <c r="F209" s="92"/>
      <c r="G209" s="92"/>
      <c r="H209" s="92"/>
      <c r="I209" s="92"/>
      <c r="J209" s="92"/>
      <c r="K209" s="92"/>
      <c r="L209" s="92"/>
      <c r="M209" s="92"/>
      <c r="N209" s="92"/>
      <c r="O209" s="92"/>
      <c r="P209" s="92"/>
    </row>
    <row r="210" spans="1:16" ht="15.5" x14ac:dyDescent="0.35">
      <c r="A210" s="92"/>
      <c r="B210" s="92"/>
      <c r="C210" s="92"/>
      <c r="D210" s="92"/>
      <c r="E210" s="92"/>
      <c r="F210" s="92"/>
      <c r="G210" s="92"/>
      <c r="H210" s="92"/>
      <c r="I210" s="92"/>
      <c r="J210" s="92"/>
      <c r="K210" s="92"/>
      <c r="L210" s="92"/>
      <c r="M210" s="92"/>
      <c r="N210" s="92"/>
      <c r="O210" s="92"/>
      <c r="P210" s="92"/>
    </row>
    <row r="211" spans="1:16" ht="15.5" x14ac:dyDescent="0.35">
      <c r="A211" s="92"/>
      <c r="B211" s="92"/>
      <c r="C211" s="92"/>
      <c r="D211" s="92"/>
      <c r="E211" s="92"/>
      <c r="F211" s="92"/>
      <c r="G211" s="92"/>
      <c r="H211" s="92"/>
      <c r="I211" s="92"/>
      <c r="J211" s="92"/>
      <c r="K211" s="92"/>
      <c r="L211" s="92"/>
      <c r="M211" s="92"/>
      <c r="N211" s="92"/>
      <c r="O211" s="92"/>
      <c r="P211" s="92"/>
    </row>
    <row r="212" spans="1:16" ht="15.5" x14ac:dyDescent="0.35">
      <c r="A212" s="92"/>
      <c r="B212" s="92"/>
      <c r="C212" s="92"/>
      <c r="D212" s="92"/>
      <c r="E212" s="92"/>
      <c r="F212" s="92"/>
      <c r="G212" s="92"/>
      <c r="H212" s="92"/>
      <c r="I212" s="92"/>
      <c r="J212" s="92"/>
      <c r="K212" s="92"/>
      <c r="L212" s="92"/>
      <c r="M212" s="92"/>
      <c r="N212" s="92"/>
      <c r="O212" s="92"/>
      <c r="P212" s="92"/>
    </row>
    <row r="213" spans="1:16" ht="15.5" x14ac:dyDescent="0.35">
      <c r="A213" s="92"/>
      <c r="B213" s="92"/>
      <c r="C213" s="92"/>
      <c r="D213" s="92"/>
      <c r="E213" s="92"/>
      <c r="F213" s="92"/>
      <c r="G213" s="92"/>
      <c r="H213" s="92"/>
      <c r="I213" s="92"/>
      <c r="J213" s="92"/>
      <c r="K213" s="92"/>
      <c r="L213" s="92"/>
      <c r="M213" s="92"/>
      <c r="N213" s="92"/>
      <c r="O213" s="92"/>
      <c r="P213" s="92"/>
    </row>
    <row r="214" spans="1:16" ht="15.5" x14ac:dyDescent="0.35">
      <c r="A214" s="92"/>
      <c r="B214" s="92"/>
      <c r="C214" s="92"/>
      <c r="D214" s="92"/>
      <c r="E214" s="92"/>
      <c r="F214" s="92"/>
      <c r="G214" s="92"/>
      <c r="H214" s="92"/>
      <c r="I214" s="92"/>
      <c r="J214" s="92"/>
      <c r="K214" s="92"/>
      <c r="L214" s="92"/>
      <c r="M214" s="92"/>
      <c r="N214" s="92"/>
      <c r="O214" s="92"/>
      <c r="P214" s="92"/>
    </row>
    <row r="215" spans="1:16" ht="15.5" x14ac:dyDescent="0.35">
      <c r="A215" s="92"/>
      <c r="B215" s="92"/>
      <c r="C215" s="92"/>
      <c r="D215" s="92"/>
      <c r="E215" s="92"/>
      <c r="F215" s="92"/>
      <c r="G215" s="92"/>
      <c r="H215" s="92"/>
      <c r="I215" s="92"/>
      <c r="J215" s="92"/>
      <c r="K215" s="92"/>
      <c r="L215" s="92"/>
      <c r="M215" s="92"/>
      <c r="N215" s="92"/>
      <c r="O215" s="92"/>
      <c r="P215" s="92"/>
    </row>
    <row r="216" spans="1:16" ht="15.5" x14ac:dyDescent="0.35">
      <c r="A216" s="92"/>
      <c r="B216" s="92"/>
      <c r="C216" s="92"/>
      <c r="D216" s="92"/>
      <c r="E216" s="92"/>
      <c r="F216" s="92"/>
      <c r="G216" s="92"/>
      <c r="H216" s="92"/>
      <c r="I216" s="92"/>
      <c r="J216" s="92"/>
      <c r="K216" s="92"/>
      <c r="L216" s="92"/>
      <c r="M216" s="92"/>
      <c r="N216" s="92"/>
      <c r="O216" s="92"/>
      <c r="P216" s="92"/>
    </row>
    <row r="217" spans="1:16" ht="15.5" x14ac:dyDescent="0.35">
      <c r="A217" s="92"/>
      <c r="B217" s="92"/>
      <c r="C217" s="92"/>
      <c r="D217" s="92"/>
      <c r="E217" s="92"/>
      <c r="F217" s="92"/>
      <c r="G217" s="92"/>
      <c r="H217" s="92"/>
      <c r="I217" s="92"/>
      <c r="J217" s="92"/>
      <c r="K217" s="92"/>
      <c r="L217" s="92"/>
      <c r="M217" s="92"/>
      <c r="N217" s="92"/>
      <c r="O217" s="92"/>
      <c r="P217" s="92"/>
    </row>
    <row r="218" spans="1:16" ht="15.5" x14ac:dyDescent="0.35">
      <c r="A218" s="92"/>
      <c r="B218" s="92"/>
      <c r="C218" s="92"/>
      <c r="D218" s="92"/>
      <c r="E218" s="92"/>
      <c r="F218" s="92"/>
      <c r="G218" s="92"/>
      <c r="H218" s="92"/>
      <c r="I218" s="92"/>
      <c r="J218" s="92"/>
      <c r="K218" s="92"/>
      <c r="L218" s="92"/>
      <c r="M218" s="92"/>
      <c r="N218" s="92"/>
      <c r="O218" s="92"/>
      <c r="P218" s="92"/>
    </row>
  </sheetData>
  <mergeCells count="11">
    <mergeCell ref="C188:G188"/>
    <mergeCell ref="C189:G189"/>
    <mergeCell ref="C190:G190"/>
    <mergeCell ref="C191:G191"/>
    <mergeCell ref="B10:E10"/>
    <mergeCell ref="B15:H15"/>
    <mergeCell ref="B11:E11"/>
    <mergeCell ref="B12:E12"/>
    <mergeCell ref="B13:E13"/>
    <mergeCell ref="B14:E14"/>
    <mergeCell ref="F10:H14"/>
  </mergeCells>
  <dataValidations count="26">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66:D81 D86:D101 D111:D116" xr:uid="{00000000-0002-0000-0200-0000020000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66 F68 F70 F78 F72 F74 F76 F80 F86 F88 F90 F98 F92 F94 F96 F100 F111 F113 F115" xr:uid="{00000000-0002-0000-0200-000003000000}">
      <formula1>"&lt;Select unit&gt;,Sm3,Sm3 o.e.,Barrels,Tonnes,oz,carats,Scf"</formula1>
    </dataValidation>
    <dataValidation type="list" showInputMessage="1" showErrorMessage="1" promptTitle="Reporting type" prompt="Please indicate which type of reporting, between:_x000a__x000a_Systematic disclosure_x000a_EITI Report_x000a_Not available_x000a_Not applicable" sqref="D25:D27 D31:D36 D39:D41 D160 D51:D54 D57:D58 D61 D64:D65 D131 D104:D105 D109 D119 D123 D138:D143 D84:D85 D146 D150 D163 D44:D48 D127 D155:D157 D168 D172" xr:uid="{E192EF1E-9B5F-4EB1-BF02-36F681E971D7}">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in-kind revenues._x000a__x000a_Please input only numbers in this cell. If other information is required, include this in comment section" sqref="D110" xr:uid="{7082261E-C7B1-4F74-81CF-A7794A2F9992}">
      <formula1>0</formula1>
    </dataValidation>
    <dataValidation type="textLength" allowBlank="1" showInputMessage="1" showErrorMessage="1" errorTitle="Please do not edit these cells" error="Please do not edit these cells" sqref="D106 F106 B82:B85 B102:B110 B112 B114 B183 B116:B137 B19:B28" xr:uid="{D4F2C1B7-E8B6-42EE-B86F-A0243D6AFDD9}">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78" xr:uid="{7C642FB5-B843-4487-B063-21FFC47CF6AC}">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176" xr:uid="{CE675DBA-0644-4A5C-BBDA-6E6C8E2AD24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75" xr:uid="{924C8C9F-7671-436F-8D7A-DDAF8452F6F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74" xr:uid="{002CC625-2364-4D55-AFF0-819D0C50C826}">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173" xr:uid="{7E85E72D-BA05-418F-9613-B3350052F8DF}">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77" xr:uid="{ED4DF579-1686-4281-AC50-CFFF2A86B79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20 D124 D128 D132 D147 D151:D152 D164:D165 D169 D161:D162" xr:uid="{F804F85A-1323-4293-B007-2F02CD36D823}">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179" xr:uid="{8629A22E-18D7-4AAD-9E2C-54ABE886391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180" xr:uid="{D32E1E08-44FE-43BA-868C-56404BB378B3}">
      <formula1>2</formula1>
    </dataValidation>
    <dataValidation type="list" operator="equal" showInputMessage="1" showErrorMessage="1" errorTitle="Invalid entry" error="Invalid entry" promptTitle="Please input unit" prompt="Please input currency according to 3-letter ISO currency code." sqref="F120 F124 F128 F132 F151:F152 F164:F165 F169 F173:F178 F181:F182 F161:F162" xr:uid="{AC31C3E7-FBB3-4643-8A12-05F034B46A91}">
      <formula1>Currency_code_list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 extractive sector" prompt="Please input the total investment in the extractive sector for the relevant Fiscal Year, in current USD or local currency._x000a__x000a_This could e.g. correspond to the total capital formation in the extractive sector." sqref="D181" xr:uid="{B6EA3FF2-B89F-4B2B-B945-54384AFBC68E}">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prompt="Please input the total investment in the economy for the relevant Fiscal Year, in current USD or local currency._x000a__x000a_This could e.g. correspond to the total capital formation in the economy." sqref="D182" xr:uid="{7832BB4F-2203-437C-94DA-63A7D7BCD388}">
      <formula1>2</formula1>
    </dataValidation>
    <dataValidation type="decimal" allowBlank="1" showInputMessage="1" showErrorMessage="1" errorTitle="Please do not edit those cells" error="Please do not edit those cells" sqref="B192:H194 C189:G189 C191:G191" xr:uid="{D00609ED-7DF3-414E-8DD5-C5C5D745DAF0}">
      <formula1>10000</formula1>
      <formula2>50000</formula2>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111 B113 B115 B86 B88 B90 B92 B94 B96 B98 B100 B66 B68 B70 B72 B74 B76 B78 B80" xr:uid="{8E4A7729-626F-4674-B975-3B334A3975DE}">
      <formula1>Commodities_list</formula1>
    </dataValidation>
    <dataValidation allowBlank="1" showInputMessage="1" showErrorMessage="1" errorTitle="Please do not edit this cell" error="Please do not edit this cell" sqref="D135" xr:uid="{29946576-479E-4B5B-9EB0-F44490222BB8}"/>
    <dataValidation type="whole" allowBlank="1" showInputMessage="1" showErrorMessage="1" errorTitle="Please do not edit these cells" error="Please do not edit these cells" sqref="B138:B182" xr:uid="{286182BE-B58B-4B5D-8529-F453ED5F7915}">
      <formula1>10000</formula1>
      <formula2>50000</formula2>
    </dataValidation>
    <dataValidation type="decimal" allowBlank="1" showInputMessage="1" showErrorMessage="1" sqref="D136" xr:uid="{87FBE199-9A93-45E5-A0E4-A0FA3FA234AE}">
      <formula1>10000</formula1>
      <formula2>50000</formula2>
    </dataValidation>
    <dataValidation type="whole" allowBlank="1" showInputMessage="1" showErrorMessage="1" errorTitle="Please do not edit these cells" error="Please do not edit these cells" sqref="B29:B37 B39:B65" xr:uid="{66F725EF-A4F7-433F-8B5E-4E256EFAB949}">
      <formula1>10000</formula1>
      <formula2>500000</formula2>
    </dataValidation>
    <dataValidation allowBlank="1" showInputMessage="1" showErrorMessage="1" errorTitle="Please do not edit those cells" error="Please do not edit those cells" sqref="C190:G190" xr:uid="{E6ED1229-8294-47A7-800C-5FEEBC70644C}"/>
    <dataValidation type="whole" allowBlank="1" showInputMessage="1" showErrorMessage="1" errorTitle="Please do not edit those cells" error="Please do not edit those cells" sqref="C188:G188" xr:uid="{8AD914D5-30F2-40CD-9295-B5A19180D435}">
      <formula1>444</formula1>
      <formula2>445</formula2>
    </dataValidation>
    <dataValidation type="whole" allowBlank="1" showInputMessage="1" showErrorMessage="1" errorTitle="Please do not edit these cells" error="Please do not edit these cells" sqref="B38" xr:uid="{346D129D-0103-4A1F-991A-11DA21FD5C77}">
      <formula1>10000</formula1>
      <formula2>50000</formula2>
    </dataValidation>
  </dataValidations>
  <hyperlinks>
    <hyperlink ref="B23" r:id="rId1" location="r2-1" display="EITI Requirement 2.1" xr:uid="{00000000-0004-0000-0200-000006000000}"/>
    <hyperlink ref="B29" r:id="rId2" location="r2-2" display="EITI Requirement 2.2" xr:uid="{00000000-0004-0000-0200-000007000000}"/>
    <hyperlink ref="B43" r:id="rId3" location="r2-4" display="EITI Requirement 2.4" xr:uid="{00000000-0004-0000-0200-000009000000}"/>
    <hyperlink ref="B50" r:id="rId4" location="r2-5" display="EITI Requirement 2.5" xr:uid="{00000000-0004-0000-0200-00000A000000}"/>
    <hyperlink ref="B56" r:id="rId5" location="r2-6" display="EITI Requirement 2.6" xr:uid="{00000000-0004-0000-0200-00000B000000}"/>
    <hyperlink ref="B60" r:id="rId6" location="r3-1" display="EITI Requirement 3.1" xr:uid="{00000000-0004-0000-0200-00000C000000}"/>
    <hyperlink ref="B63" r:id="rId7" location="r3-2" display="EITI Requirement 3.2" xr:uid="{00000000-0004-0000-0200-00000D000000}"/>
    <hyperlink ref="B83" r:id="rId8" location="r3-3" display="EITI Requirement 3.3" xr:uid="{00000000-0004-0000-0200-00000E000000}"/>
    <hyperlink ref="B103" r:id="rId9" location="r4-1" display="EITI Requirement 4.1" xr:uid="{00000000-0004-0000-0200-00000F000000}"/>
    <hyperlink ref="B108" r:id="rId10" location="r4-2" display="EITI Requirement 4.2" xr:uid="{00000000-0004-0000-0200-000010000000}"/>
    <hyperlink ref="B118" r:id="rId11" location="r4-3" display="EITI Requirement 4.3" xr:uid="{00000000-0004-0000-0200-000011000000}"/>
    <hyperlink ref="B122" r:id="rId12" location="r4-4" display="EITI Requirement 4.4" xr:uid="{00000000-0004-0000-0200-000012000000}"/>
    <hyperlink ref="B126" r:id="rId13" location="r4-5" display="EITI Requirement 4.5" xr:uid="{00000000-0004-0000-0200-000013000000}"/>
    <hyperlink ref="B130" r:id="rId14" location="r4-6" display="EITI Requirement 4.6" xr:uid="{00000000-0004-0000-0200-000014000000}"/>
    <hyperlink ref="B134" r:id="rId15" location="r4-8" display="EITI Requirement 4.8" xr:uid="{00000000-0004-0000-0200-000016000000}"/>
    <hyperlink ref="B137" r:id="rId16" location="r4-9" display="EITI Requirement 4.9" xr:uid="{00000000-0004-0000-0200-000017000000}"/>
    <hyperlink ref="B145" r:id="rId17" location="r5-1" display="EITI Requirement 5.1" xr:uid="{00000000-0004-0000-0200-000018000000}"/>
    <hyperlink ref="B149" r:id="rId18" location="r5-2" display="EITI Requirement 5.2" xr:uid="{00000000-0004-0000-0200-000019000000}"/>
    <hyperlink ref="B154" r:id="rId19" location="r5-3" display="EITI Requirement 5.3" xr:uid="{00000000-0004-0000-0200-00001A000000}"/>
    <hyperlink ref="B167" r:id="rId20" location="r6-2" display="EITI Requirement 6.2" xr:uid="{00000000-0004-0000-0200-00001B000000}"/>
    <hyperlink ref="B171" r:id="rId21" location="r6-3" display="EITI Requirement 6.3" xr:uid="{00000000-0004-0000-0200-00001C000000}"/>
    <hyperlink ref="B159" r:id="rId22" location="r6-1" display="EITI Requirement 6.1" xr:uid="{00000000-0004-0000-0200-000027000000}"/>
    <hyperlink ref="B15:H15" r:id="rId23" display="If you have any questions, please contact data@eiti.org" xr:uid="{3A20E27E-80E4-462B-A565-D432EF6424AE}"/>
    <hyperlink ref="C189:G189" r:id="rId24" display="Curious about your country? Check if you country implements the EITI Standard at  https://eiti.org/countries" xr:uid="{181DDA30-06EF-49AE-8831-36F105E58EE9}"/>
    <hyperlink ref="C191:G191" r:id="rId25" display="Give us your feedback or report a conflict in the data! Write to us at  data@eiti.org" xr:uid="{26F3B1D6-356A-453E-84B7-B9BA1E121723}"/>
    <hyperlink ref="G189" r:id="rId26" display="Curious about your country? Check if you country implements the EITI Standard at  https://eiti.org/countries" xr:uid="{06DC770B-ADD3-462D-A96F-0F4FDB8B293C}"/>
    <hyperlink ref="G191" r:id="rId27" display="Give us your feedback or report a conflict in the data! Write to us at  data@eiti.org" xr:uid="{BE86B791-1448-4829-BC66-102A83DC29B9}"/>
    <hyperlink ref="E189:F189" r:id="rId28" display="Curious about your country? Check if you country implements the EITI Standard at  https://eiti.org/countries" xr:uid="{D68ACE97-2799-425A-B1E9-C15ACBDAAAE2}"/>
    <hyperlink ref="E191:F191" r:id="rId29" display="Give us your feedback or report a conflict in the data! Write to us at  data@eiti.org" xr:uid="{1B2B4B12-896B-42EA-9935-64ED78692992}"/>
    <hyperlink ref="F189" r:id="rId30" display="Curious about your country? Check if you country implements the EITI Standard at  https://eiti.org/countries" xr:uid="{E5F59F8A-704F-44D8-806A-255BF4593C28}"/>
    <hyperlink ref="F191" r:id="rId31" display="Give us your feedback or report a conflict in the data! Write to us at  data@eiti.org" xr:uid="{CB0C019A-0099-4C62-9B92-C37254C61A1C}"/>
    <hyperlink ref="C188:G188" r:id="rId32" display="Learn more about the EITI by visiting our website  https://eiti.org" xr:uid="{5AC22C2B-1350-4394-BFFE-8D40EC9C7C8E}"/>
    <hyperlink ref="C190:G190" r:id="rId33" display="For the latest version of Summary data templates, see  https://eiti.org/summary-data-template" xr:uid="{7CD331B1-6763-446E-A119-9870933C651C}"/>
    <hyperlink ref="B38" r:id="rId34" location="r2-3" xr:uid="{37B4EDC1-B71E-4913-8AFB-F12611AEFFD5}"/>
  </hyperlinks>
  <pageMargins left="0.25" right="0.25" top="0.75" bottom="0.75" header="0.3" footer="0.3"/>
  <pageSetup paperSize="8" fitToHeight="0" orientation="landscape" horizontalDpi="2400" verticalDpi="2400" r:id="rId35"/>
  <drawing r:id="rId3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Lists!$K$3:$K$7</xm:f>
          </x14:formula1>
          <xm:sqref>D23:D24 D29:D30 D183 D171</xm:sqref>
        </x14:dataValidation>
        <x14:dataValidation type="list" operator="equal" showInputMessage="1" showErrorMessage="1" errorTitle="Invalid entry" error="Invalid entry" promptTitle="Please input unit" prompt="Please input currency according to 3-letter ISO currency code." xr:uid="{46507AB1-60E8-4E9B-919E-721DEE57AC8F}">
          <x14:formula1>
            <xm:f>Lists!$I$11:$I$168</xm:f>
          </x14:formula1>
          <xm:sqref>F67 F69 F71 F73 F75 F77 F79 F81 F87 F89 F91 F93 F95 F97 F99 F101 F110 F112 F114 F116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C14C-B11A-42F8-AAFF-1AF3AAB0F4EE}">
  <sheetPr codeName="Sheet4"/>
  <dimension ref="B1:K114"/>
  <sheetViews>
    <sheetView showGridLines="0" topLeftCell="A37" zoomScale="70" zoomScaleNormal="70" workbookViewId="0">
      <selection activeCell="A59" sqref="A59:XFD62"/>
    </sheetView>
  </sheetViews>
  <sheetFormatPr defaultColWidth="4" defaultRowHeight="24" customHeight="1" x14ac:dyDescent="0.35"/>
  <cols>
    <col min="1" max="1" width="4" style="1"/>
    <col min="2" max="2" width="84" style="1" bestFit="1" customWidth="1"/>
    <col min="3" max="3" width="34.453125" style="1" customWidth="1"/>
    <col min="4" max="4" width="38.81640625" style="1" customWidth="1"/>
    <col min="5" max="5" width="36.1796875" style="1" customWidth="1"/>
    <col min="6" max="6" width="27" style="1" customWidth="1"/>
    <col min="7" max="7" width="19" style="1" customWidth="1"/>
    <col min="8" max="8" width="18.54296875" style="1" customWidth="1"/>
    <col min="9" max="9" width="17.54296875" style="1" customWidth="1"/>
    <col min="10" max="10" width="4" style="1"/>
    <col min="11" max="11" width="5.1796875" style="1" customWidth="1"/>
    <col min="12" max="16384" width="4" style="1"/>
  </cols>
  <sheetData>
    <row r="1" spans="2:10" ht="15.75" hidden="1" customHeight="1" x14ac:dyDescent="0.35"/>
    <row r="2" spans="2:10" ht="15.5" hidden="1" x14ac:dyDescent="0.35">
      <c r="B2" s="2"/>
    </row>
    <row r="3" spans="2:10" ht="15.5" hidden="1" x14ac:dyDescent="0.35">
      <c r="B3" s="2"/>
      <c r="C3" s="5"/>
      <c r="D3" s="5"/>
      <c r="E3" s="5" t="s">
        <v>2</v>
      </c>
    </row>
    <row r="4" spans="2:10" ht="15.5" hidden="1" x14ac:dyDescent="0.35">
      <c r="B4" s="2"/>
      <c r="C4" s="5"/>
      <c r="D4" s="5"/>
      <c r="E4" s="5" t="str">
        <f>Introduction!G4</f>
        <v>YYYY-MM-DD</v>
      </c>
    </row>
    <row r="5" spans="2:10" ht="15.5" hidden="1" x14ac:dyDescent="0.35"/>
    <row r="6" spans="2:10" ht="15.5" hidden="1" x14ac:dyDescent="0.35"/>
    <row r="7" spans="2:10" s="98" customFormat="1" ht="15.5" x14ac:dyDescent="0.35"/>
    <row r="8" spans="2:10" s="98" customFormat="1" ht="15.5" x14ac:dyDescent="0.35">
      <c r="B8" s="14" t="s">
        <v>1841</v>
      </c>
      <c r="C8" s="152"/>
      <c r="D8" s="152"/>
      <c r="E8" s="152"/>
    </row>
    <row r="9" spans="2:10" s="72" customFormat="1" ht="17.149999999999999" customHeight="1" x14ac:dyDescent="0.35">
      <c r="B9" s="169" t="s">
        <v>1888</v>
      </c>
      <c r="C9" s="153"/>
      <c r="D9" s="169"/>
      <c r="E9" s="153"/>
      <c r="F9" s="157"/>
      <c r="G9" s="157"/>
      <c r="H9" s="157"/>
    </row>
    <row r="10" spans="2:10" s="72" customFormat="1" ht="30.65" customHeight="1" x14ac:dyDescent="0.35">
      <c r="B10" s="155" t="s">
        <v>1880</v>
      </c>
      <c r="C10" s="154"/>
      <c r="D10" s="316"/>
      <c r="E10" s="154"/>
      <c r="F10" s="105"/>
      <c r="G10" s="105"/>
      <c r="H10" s="105"/>
    </row>
    <row r="11" spans="2:10" s="98" customFormat="1" ht="31" customHeight="1" x14ac:dyDescent="0.35">
      <c r="B11" s="155" t="s">
        <v>1879</v>
      </c>
      <c r="C11" s="154"/>
      <c r="D11" s="316"/>
      <c r="E11" s="154"/>
      <c r="F11" s="105"/>
      <c r="G11" s="105"/>
      <c r="H11" s="105"/>
    </row>
    <row r="12" spans="2:10" s="98" customFormat="1" ht="50.15" customHeight="1" x14ac:dyDescent="0.35">
      <c r="B12" s="155" t="s">
        <v>1881</v>
      </c>
      <c r="C12" s="154"/>
      <c r="D12" s="316"/>
      <c r="E12" s="154"/>
      <c r="F12" s="105"/>
      <c r="G12" s="105"/>
      <c r="H12" s="105"/>
    </row>
    <row r="13" spans="2:10" s="98" customFormat="1" ht="15.65" customHeight="1" x14ac:dyDescent="0.35">
      <c r="B13" s="155" t="s">
        <v>1882</v>
      </c>
      <c r="C13" s="154"/>
      <c r="D13" s="316"/>
      <c r="E13" s="154"/>
      <c r="F13" s="105"/>
      <c r="G13" s="105"/>
      <c r="H13" s="105"/>
    </row>
    <row r="14" spans="2:10" s="72" customFormat="1" ht="15.5" x14ac:dyDescent="0.35">
      <c r="B14" s="158" t="s">
        <v>1859</v>
      </c>
      <c r="C14" s="99"/>
      <c r="D14" s="99"/>
      <c r="E14" s="99"/>
      <c r="F14" s="156"/>
      <c r="G14" s="156"/>
      <c r="H14" s="156"/>
      <c r="I14" s="156"/>
      <c r="J14" s="156"/>
    </row>
    <row r="15" spans="2:10" ht="15.5" x14ac:dyDescent="0.35"/>
    <row r="16" spans="2:10" thickBot="1" x14ac:dyDescent="0.4">
      <c r="B16" s="324" t="s">
        <v>1869</v>
      </c>
      <c r="C16" s="324"/>
      <c r="D16" s="324"/>
      <c r="E16" s="324"/>
    </row>
    <row r="17" spans="2:11" s="32" customFormat="1" ht="25.5" customHeight="1" thickBot="1" x14ac:dyDescent="0.4">
      <c r="B17" s="325" t="s">
        <v>1846</v>
      </c>
      <c r="C17" s="325"/>
      <c r="D17" s="325"/>
      <c r="E17" s="325"/>
    </row>
    <row r="18" spans="2:11" s="20" customFormat="1" ht="15.5" x14ac:dyDescent="0.35">
      <c r="B18" s="326"/>
      <c r="C18" s="326"/>
      <c r="D18" s="326"/>
      <c r="E18" s="326"/>
    </row>
    <row r="19" spans="2:11" s="20" customFormat="1" ht="18.5" x14ac:dyDescent="0.35">
      <c r="B19" s="64" t="s">
        <v>1763</v>
      </c>
      <c r="C19" s="4"/>
      <c r="D19" s="4"/>
      <c r="F19" s="80"/>
    </row>
    <row r="20" spans="2:11" s="20" customFormat="1" ht="15.5" x14ac:dyDescent="0.35">
      <c r="B20" s="63" t="s">
        <v>1764</v>
      </c>
      <c r="C20" s="1" t="s">
        <v>1765</v>
      </c>
      <c r="D20" s="98" t="s">
        <v>1959</v>
      </c>
      <c r="E20" s="80"/>
      <c r="F20" s="81"/>
    </row>
    <row r="21" spans="2:11" s="20" customFormat="1" ht="15.5" x14ac:dyDescent="0.35">
      <c r="B21" s="1" t="s">
        <v>1766</v>
      </c>
      <c r="C21" s="1">
        <v>994316206</v>
      </c>
      <c r="D21" s="275">
        <f>SUMIF(Government_revenues_table[Government entity],Government_agencies[[#This Row],[Full name of agency]],Government_revenues_table[Revenue value])/'Part 4 - Government revenues'!$J$50</f>
        <v>0</v>
      </c>
      <c r="E21" s="81"/>
      <c r="F21" s="79"/>
    </row>
    <row r="22" spans="2:11" s="20" customFormat="1" ht="15.5" x14ac:dyDescent="0.35">
      <c r="B22" s="20" t="s">
        <v>1660</v>
      </c>
      <c r="D22" s="275">
        <f>SUMIF(Government_revenues_table[Government entity],Government_agencies[[#This Row],[Full name of agency]],Government_revenues_table[Revenue value])</f>
        <v>14560000</v>
      </c>
      <c r="E22" s="79"/>
      <c r="F22" s="98"/>
      <c r="I22" s="80"/>
      <c r="J22" s="80"/>
      <c r="K22" s="80"/>
    </row>
    <row r="23" spans="2:11" s="20" customFormat="1" ht="15.5" x14ac:dyDescent="0.35">
      <c r="B23" s="85" t="s">
        <v>1663</v>
      </c>
      <c r="D23" s="275">
        <f>SUMIF(Government_revenues_table[Government entity],Government_agencies[[#This Row],[Full name of agency]],Government_revenues_table[Revenue value])</f>
        <v>1234000</v>
      </c>
      <c r="E23" s="81"/>
      <c r="F23" s="98"/>
      <c r="I23" s="81"/>
      <c r="J23" s="81"/>
      <c r="K23" s="81"/>
    </row>
    <row r="24" spans="2:11" s="20" customFormat="1" ht="15.5" x14ac:dyDescent="0.35">
      <c r="B24" s="20" t="s">
        <v>1670</v>
      </c>
      <c r="D24" s="275">
        <f>SUMIF(Government_revenues_table[Government entity],Government_agencies[[#This Row],[Full name of agency]],Government_revenues_table[Revenue value])</f>
        <v>3955000</v>
      </c>
      <c r="E24" s="96"/>
      <c r="I24" s="79"/>
      <c r="J24" s="79"/>
      <c r="K24" s="79"/>
    </row>
    <row r="25" spans="2:11" s="20" customFormat="1" ht="15.5" x14ac:dyDescent="0.35">
      <c r="B25" s="20" t="s">
        <v>1677</v>
      </c>
      <c r="D25" s="275">
        <f>SUMIF(Government_revenues_table[Government entity],Government_agencies[[#This Row],[Full name of agency]],Government_revenues_table[Revenue value])</f>
        <v>0</v>
      </c>
      <c r="E25" s="96"/>
      <c r="I25" s="81"/>
      <c r="J25" s="81"/>
      <c r="K25" s="81"/>
    </row>
    <row r="26" spans="2:11" s="20" customFormat="1" ht="15.5" x14ac:dyDescent="0.35">
      <c r="B26" s="20" t="s">
        <v>1767</v>
      </c>
      <c r="D26" s="275">
        <f>SUMIF(Government_revenues_table[Government entity],Government_agencies[[#This Row],[Full name of agency]],Government_revenues_table[Revenue value])</f>
        <v>0</v>
      </c>
      <c r="E26" s="96"/>
    </row>
    <row r="27" spans="2:11" s="20" customFormat="1" ht="15.5" x14ac:dyDescent="0.35">
      <c r="B27" s="19"/>
      <c r="E27" s="96"/>
    </row>
    <row r="28" spans="2:11" s="20" customFormat="1" ht="15.5" x14ac:dyDescent="0.35">
      <c r="B28" s="327" t="s">
        <v>1866</v>
      </c>
      <c r="C28" s="328"/>
      <c r="D28" s="329"/>
      <c r="E28" s="80"/>
    </row>
    <row r="29" spans="2:11" s="20" customFormat="1" ht="15.5" x14ac:dyDescent="0.35">
      <c r="B29" s="111" t="s">
        <v>1935</v>
      </c>
      <c r="C29" s="112" t="s">
        <v>1830</v>
      </c>
      <c r="D29" s="113" t="s">
        <v>1831</v>
      </c>
      <c r="E29" s="96"/>
    </row>
    <row r="30" spans="2:11" s="20" customFormat="1" ht="15.5" x14ac:dyDescent="0.35">
      <c r="B30" s="91"/>
    </row>
    <row r="31" spans="2:11" s="20" customFormat="1" ht="18.5" x14ac:dyDescent="0.35">
      <c r="B31" s="64" t="s">
        <v>1760</v>
      </c>
      <c r="C31" s="4"/>
      <c r="D31" s="4"/>
      <c r="E31" s="4"/>
      <c r="F31" s="4"/>
      <c r="G31" s="4"/>
    </row>
    <row r="32" spans="2:11" s="20" customFormat="1" ht="15.5" x14ac:dyDescent="0.35">
      <c r="B32" s="63" t="s">
        <v>1761</v>
      </c>
      <c r="C32" s="1" t="s">
        <v>1759</v>
      </c>
      <c r="D32" s="1" t="s">
        <v>1646</v>
      </c>
      <c r="E32" s="86" t="s">
        <v>1780</v>
      </c>
      <c r="F32" s="98" t="s">
        <v>1960</v>
      </c>
      <c r="G32" s="98" t="s">
        <v>1961</v>
      </c>
    </row>
    <row r="33" spans="2:9" s="20" customFormat="1" ht="15.5" x14ac:dyDescent="0.35">
      <c r="B33" s="1" t="s">
        <v>1762</v>
      </c>
      <c r="C33" s="1">
        <v>123456</v>
      </c>
      <c r="D33" s="76" t="s">
        <v>1649</v>
      </c>
      <c r="E33" s="84" t="s">
        <v>1781</v>
      </c>
      <c r="F33" s="276" t="s">
        <v>1931</v>
      </c>
      <c r="G33" s="20">
        <f>SUMIF(Table10[Company],Companies[Full company name],Table10[Revenue value])</f>
        <v>13625000</v>
      </c>
    </row>
    <row r="34" spans="2:9" s="20" customFormat="1" ht="15.5" x14ac:dyDescent="0.35">
      <c r="B34" s="72" t="s">
        <v>1842</v>
      </c>
      <c r="D34" s="65" t="s">
        <v>1648</v>
      </c>
      <c r="F34" s="276" t="s">
        <v>1931</v>
      </c>
      <c r="G34" s="20">
        <f>SUMIF(Table10[Company],Companies[Full company name],Table10[Revenue value])</f>
        <v>1000000</v>
      </c>
    </row>
    <row r="35" spans="2:9" s="20" customFormat="1" ht="15.5" x14ac:dyDescent="0.35">
      <c r="D35" s="76" t="s">
        <v>1648</v>
      </c>
      <c r="E35" s="85"/>
      <c r="F35" s="276" t="s">
        <v>1931</v>
      </c>
      <c r="G35" s="20">
        <f>SUMIF(Table10[Company],Companies[Full company name],Table10[Revenue value])</f>
        <v>0</v>
      </c>
    </row>
    <row r="36" spans="2:9" s="20" customFormat="1" ht="15.5" x14ac:dyDescent="0.35">
      <c r="D36" s="65" t="s">
        <v>1648</v>
      </c>
      <c r="F36" s="276" t="s">
        <v>1931</v>
      </c>
      <c r="G36" s="20">
        <f>SUMIF(Table10[Company],Companies[Full company name],Table10[Revenue value])</f>
        <v>0</v>
      </c>
    </row>
    <row r="37" spans="2:9" s="20" customFormat="1" ht="15.5" x14ac:dyDescent="0.35">
      <c r="B37" s="20" t="s">
        <v>1767</v>
      </c>
      <c r="D37" s="65" t="s">
        <v>1648</v>
      </c>
      <c r="E37" s="85"/>
      <c r="F37" s="276" t="s">
        <v>1931</v>
      </c>
      <c r="G37" s="20">
        <f>SUMIF(Table10[Company],Companies[Full company name],Table10[Revenue value])</f>
        <v>0</v>
      </c>
    </row>
    <row r="38" spans="2:9" s="20" customFormat="1" ht="15.5" x14ac:dyDescent="0.35">
      <c r="B38" s="19"/>
    </row>
    <row r="39" spans="2:9" s="20" customFormat="1" ht="18.5" x14ac:dyDescent="0.35">
      <c r="B39" s="64" t="s">
        <v>1827</v>
      </c>
      <c r="C39" s="4"/>
      <c r="D39" s="4"/>
      <c r="E39" s="4"/>
      <c r="F39" s="4"/>
      <c r="G39" s="4"/>
      <c r="H39" s="4"/>
      <c r="I39" s="4"/>
    </row>
    <row r="40" spans="2:9" s="20" customFormat="1" ht="15.5" x14ac:dyDescent="0.35">
      <c r="B40" s="63" t="s">
        <v>1828</v>
      </c>
      <c r="C40" s="41" t="s">
        <v>1829</v>
      </c>
      <c r="D40" s="41" t="s">
        <v>1946</v>
      </c>
      <c r="E40" s="41" t="s">
        <v>1845</v>
      </c>
      <c r="F40" s="70" t="s">
        <v>1656</v>
      </c>
      <c r="G40" s="70" t="s">
        <v>1657</v>
      </c>
      <c r="H40" s="72" t="s">
        <v>1836</v>
      </c>
      <c r="I40" s="72" t="s">
        <v>1837</v>
      </c>
    </row>
    <row r="41" spans="2:9" s="20" customFormat="1" ht="15.5" x14ac:dyDescent="0.35">
      <c r="B41" s="72" t="s">
        <v>1832</v>
      </c>
      <c r="C41" s="74" t="s">
        <v>1008</v>
      </c>
      <c r="D41" s="74" t="s">
        <v>1762</v>
      </c>
      <c r="E41" s="74" t="s">
        <v>1008</v>
      </c>
      <c r="F41" s="74" t="s">
        <v>1008</v>
      </c>
      <c r="G41" s="74" t="s">
        <v>1008</v>
      </c>
      <c r="H41" s="77"/>
      <c r="I41" s="77"/>
    </row>
    <row r="42" spans="2:9" s="20" customFormat="1" ht="15.5" x14ac:dyDescent="0.35">
      <c r="B42" s="72"/>
      <c r="C42" s="74" t="s">
        <v>1008</v>
      </c>
      <c r="D42" s="74" t="s">
        <v>1843</v>
      </c>
      <c r="E42" s="74" t="s">
        <v>1008</v>
      </c>
      <c r="F42" s="74" t="s">
        <v>1008</v>
      </c>
      <c r="G42" s="74" t="s">
        <v>1008</v>
      </c>
      <c r="H42" s="77"/>
      <c r="I42" s="77"/>
    </row>
    <row r="43" spans="2:9" s="20" customFormat="1" ht="15.5" x14ac:dyDescent="0.35">
      <c r="B43" s="72"/>
      <c r="C43" s="74" t="s">
        <v>1665</v>
      </c>
      <c r="D43" s="74"/>
      <c r="E43" s="74" t="s">
        <v>1666</v>
      </c>
      <c r="F43" s="74" t="s">
        <v>1004</v>
      </c>
      <c r="G43" s="74" t="s">
        <v>1667</v>
      </c>
      <c r="H43" s="77"/>
      <c r="I43" s="77"/>
    </row>
    <row r="44" spans="2:9" s="20" customFormat="1" ht="15.5" x14ac:dyDescent="0.35">
      <c r="B44" s="72"/>
      <c r="C44" s="74" t="s">
        <v>1669</v>
      </c>
      <c r="D44" s="74"/>
      <c r="E44" s="74" t="s">
        <v>1666</v>
      </c>
      <c r="F44" s="74" t="s">
        <v>1004</v>
      </c>
      <c r="G44" s="74" t="s">
        <v>1667</v>
      </c>
      <c r="H44" s="77"/>
      <c r="I44" s="77"/>
    </row>
    <row r="45" spans="2:9" s="20" customFormat="1" ht="15.5" x14ac:dyDescent="0.35">
      <c r="B45" s="72"/>
      <c r="C45" s="74" t="s">
        <v>1672</v>
      </c>
      <c r="D45" s="74"/>
      <c r="E45" s="74" t="s">
        <v>1666</v>
      </c>
      <c r="F45" s="74" t="s">
        <v>1004</v>
      </c>
      <c r="G45" s="74" t="s">
        <v>1667</v>
      </c>
      <c r="H45" s="77"/>
      <c r="I45" s="77"/>
    </row>
    <row r="46" spans="2:9" s="20" customFormat="1" ht="15.5" x14ac:dyDescent="0.35">
      <c r="B46" s="2"/>
      <c r="C46" s="74" t="s">
        <v>1674</v>
      </c>
      <c r="D46" s="74"/>
      <c r="E46" s="74" t="s">
        <v>1666</v>
      </c>
      <c r="F46" s="74" t="s">
        <v>1004</v>
      </c>
      <c r="G46" s="74" t="s">
        <v>1667</v>
      </c>
      <c r="H46" s="77"/>
      <c r="I46" s="77"/>
    </row>
    <row r="47" spans="2:9" s="20" customFormat="1" ht="15.5" x14ac:dyDescent="0.35">
      <c r="B47" s="3"/>
      <c r="C47" s="74" t="s">
        <v>1676</v>
      </c>
      <c r="D47" s="74"/>
      <c r="E47" s="74" t="s">
        <v>1666</v>
      </c>
      <c r="F47" s="74" t="s">
        <v>1004</v>
      </c>
      <c r="G47" s="74" t="s">
        <v>1667</v>
      </c>
      <c r="H47" s="77"/>
      <c r="I47" s="77"/>
    </row>
    <row r="48" spans="2:9" s="20" customFormat="1" ht="15.5" x14ac:dyDescent="0.35">
      <c r="B48" s="72"/>
      <c r="C48" s="74" t="s">
        <v>1679</v>
      </c>
      <c r="D48" s="74"/>
      <c r="E48" s="74" t="s">
        <v>1666</v>
      </c>
      <c r="F48" s="74" t="s">
        <v>1004</v>
      </c>
      <c r="G48" s="74" t="s">
        <v>1667</v>
      </c>
      <c r="H48" s="77"/>
      <c r="I48" s="77"/>
    </row>
    <row r="49" spans="2:9" ht="15.5" x14ac:dyDescent="0.35">
      <c r="B49" s="72"/>
      <c r="C49" s="74" t="s">
        <v>1681</v>
      </c>
      <c r="D49" s="74"/>
      <c r="E49" s="74" t="s">
        <v>1666</v>
      </c>
      <c r="F49" s="74" t="s">
        <v>1004</v>
      </c>
      <c r="G49" s="74" t="s">
        <v>1667</v>
      </c>
      <c r="H49" s="78"/>
      <c r="I49" s="78"/>
    </row>
    <row r="50" spans="2:9" ht="15.5" x14ac:dyDescent="0.35">
      <c r="B50" s="72"/>
      <c r="C50" s="74" t="s">
        <v>1683</v>
      </c>
      <c r="D50" s="74"/>
      <c r="E50" s="74" t="s">
        <v>1684</v>
      </c>
      <c r="F50" s="74" t="s">
        <v>1004</v>
      </c>
      <c r="G50" s="74" t="s">
        <v>1667</v>
      </c>
      <c r="H50" s="78"/>
      <c r="I50" s="78"/>
    </row>
    <row r="51" spans="2:9" ht="15.5" x14ac:dyDescent="0.35">
      <c r="B51" s="72"/>
      <c r="C51" s="74" t="s">
        <v>1683</v>
      </c>
      <c r="D51" s="74"/>
      <c r="E51" s="74" t="s">
        <v>1684</v>
      </c>
      <c r="F51" s="74" t="s">
        <v>1004</v>
      </c>
      <c r="G51" s="74" t="s">
        <v>1667</v>
      </c>
      <c r="H51" s="78"/>
      <c r="I51" s="78"/>
    </row>
    <row r="52" spans="2:9" s="20" customFormat="1" ht="15.5" x14ac:dyDescent="0.35">
      <c r="B52" s="72"/>
      <c r="C52" s="74" t="s">
        <v>1683</v>
      </c>
      <c r="D52" s="74"/>
      <c r="E52" s="74" t="s">
        <v>1684</v>
      </c>
      <c r="F52" s="74" t="s">
        <v>1004</v>
      </c>
      <c r="G52" s="74" t="s">
        <v>1667</v>
      </c>
      <c r="H52" s="77"/>
      <c r="I52" s="77"/>
    </row>
    <row r="53" spans="2:9" s="20" customFormat="1" ht="15.5" x14ac:dyDescent="0.35">
      <c r="B53" s="72"/>
      <c r="C53" s="74" t="s">
        <v>1683</v>
      </c>
      <c r="D53" s="74"/>
      <c r="E53" s="74" t="s">
        <v>1684</v>
      </c>
      <c r="F53" s="74" t="s">
        <v>1004</v>
      </c>
      <c r="G53" s="74" t="s">
        <v>1667</v>
      </c>
      <c r="H53" s="77"/>
      <c r="I53" s="77"/>
    </row>
    <row r="54" spans="2:9" s="20" customFormat="1" ht="15.5" x14ac:dyDescent="0.35">
      <c r="B54" s="72"/>
      <c r="C54" s="74" t="s">
        <v>1683</v>
      </c>
      <c r="D54" s="74"/>
      <c r="E54" s="74" t="s">
        <v>1684</v>
      </c>
      <c r="F54" s="74" t="s">
        <v>1004</v>
      </c>
      <c r="G54" s="74" t="s">
        <v>1667</v>
      </c>
      <c r="H54" s="77"/>
      <c r="I54" s="77"/>
    </row>
    <row r="55" spans="2:9" ht="15.5" x14ac:dyDescent="0.35">
      <c r="B55" s="72"/>
      <c r="C55" s="74" t="s">
        <v>1683</v>
      </c>
      <c r="D55" s="74"/>
      <c r="E55" s="74" t="s">
        <v>1684</v>
      </c>
      <c r="F55" s="74" t="s">
        <v>1004</v>
      </c>
      <c r="G55" s="74" t="s">
        <v>1667</v>
      </c>
      <c r="H55" s="78"/>
      <c r="I55" s="78"/>
    </row>
    <row r="56" spans="2:9" s="20" customFormat="1" ht="15.5" x14ac:dyDescent="0.35">
      <c r="B56" s="72"/>
      <c r="C56" s="74" t="s">
        <v>1683</v>
      </c>
      <c r="D56" s="74"/>
      <c r="E56" s="74" t="s">
        <v>1684</v>
      </c>
      <c r="F56" s="74" t="s">
        <v>1004</v>
      </c>
      <c r="G56" s="74" t="s">
        <v>1667</v>
      </c>
      <c r="H56" s="77"/>
      <c r="I56" s="77"/>
    </row>
    <row r="57" spans="2:9" ht="15.5" x14ac:dyDescent="0.35">
      <c r="B57" s="20" t="s">
        <v>1767</v>
      </c>
      <c r="C57" s="74"/>
      <c r="D57" s="74"/>
      <c r="E57" s="74"/>
      <c r="F57" s="74"/>
      <c r="G57" s="74"/>
      <c r="H57" s="78"/>
      <c r="I57" s="78"/>
    </row>
    <row r="58" spans="2:9" s="70" customFormat="1" ht="17.5" customHeight="1" x14ac:dyDescent="0.35">
      <c r="B58" s="20"/>
      <c r="C58" s="41"/>
      <c r="D58" s="41"/>
      <c r="E58" s="41"/>
      <c r="F58" s="41"/>
      <c r="G58" s="41"/>
    </row>
    <row r="59" spans="2:9" s="98" customFormat="1" ht="16" hidden="1" thickBot="1" x14ac:dyDescent="0.4">
      <c r="B59" s="303"/>
      <c r="C59" s="302" t="s">
        <v>1969</v>
      </c>
      <c r="D59" s="302"/>
      <c r="E59" s="302"/>
      <c r="F59" s="302"/>
      <c r="G59" s="302"/>
      <c r="H59" s="2"/>
    </row>
    <row r="60" spans="2:9" ht="13.5" hidden="1" customHeight="1" thickBot="1" x14ac:dyDescent="0.4">
      <c r="B60" s="322" t="s">
        <v>4</v>
      </c>
      <c r="C60" s="322"/>
      <c r="D60" s="322"/>
      <c r="E60" s="322"/>
      <c r="F60" s="322"/>
      <c r="G60" s="322"/>
    </row>
    <row r="61" spans="2:9" s="20" customFormat="1" ht="15" hidden="1" customHeight="1" thickBot="1" x14ac:dyDescent="0.4">
      <c r="B61" s="322" t="s">
        <v>1686</v>
      </c>
      <c r="C61" s="322"/>
      <c r="D61" s="322"/>
      <c r="E61" s="322"/>
      <c r="F61" s="322"/>
      <c r="G61" s="322"/>
    </row>
    <row r="62" spans="2:9" ht="13.5" hidden="1" customHeight="1" x14ac:dyDescent="0.35">
      <c r="B62" s="323" t="s">
        <v>5</v>
      </c>
      <c r="C62" s="323"/>
      <c r="D62" s="323"/>
      <c r="E62" s="323"/>
      <c r="F62" s="323"/>
      <c r="G62" s="323"/>
    </row>
    <row r="63" spans="2:9" s="20" customFormat="1" ht="16" thickBot="1" x14ac:dyDescent="0.4">
      <c r="B63" s="9"/>
      <c r="C63" s="9"/>
      <c r="D63" s="9"/>
      <c r="E63" s="9"/>
      <c r="F63" s="9"/>
      <c r="G63" s="9"/>
    </row>
    <row r="64" spans="2:9" s="20" customFormat="1" ht="18.5" x14ac:dyDescent="0.35">
      <c r="B64" s="71" t="s">
        <v>3</v>
      </c>
      <c r="C64" s="72"/>
      <c r="D64" s="6"/>
      <c r="E64" s="72"/>
      <c r="F64" s="6"/>
      <c r="G64" s="72"/>
    </row>
    <row r="65" spans="2:7" s="20" customFormat="1" ht="15.5" x14ac:dyDescent="0.35">
      <c r="B65" s="71" t="s">
        <v>1585</v>
      </c>
      <c r="C65" s="72"/>
      <c r="D65" s="41"/>
      <c r="E65" s="72"/>
      <c r="F65" s="41"/>
      <c r="G65" s="72"/>
    </row>
    <row r="66" spans="2:7" ht="15.5" x14ac:dyDescent="0.35"/>
    <row r="67" spans="2:7" s="20" customFormat="1" ht="15.5" x14ac:dyDescent="0.35">
      <c r="B67" s="70"/>
      <c r="C67" s="70"/>
      <c r="D67" s="70"/>
      <c r="E67" s="70"/>
    </row>
    <row r="68" spans="2:7" s="20" customFormat="1" ht="15.5" x14ac:dyDescent="0.35">
      <c r="B68" s="70"/>
      <c r="C68" s="70"/>
      <c r="D68" s="70"/>
      <c r="E68" s="70"/>
    </row>
    <row r="69" spans="2:7" ht="15.5" x14ac:dyDescent="0.35"/>
    <row r="70" spans="2:7" s="20" customFormat="1" ht="15.5" x14ac:dyDescent="0.35">
      <c r="B70" s="1"/>
      <c r="C70" s="1"/>
      <c r="D70" s="1"/>
      <c r="E70" s="1"/>
    </row>
    <row r="71" spans="2:7" s="20" customFormat="1" ht="15.5" x14ac:dyDescent="0.35">
      <c r="B71" s="1"/>
      <c r="C71" s="1"/>
      <c r="D71" s="1"/>
      <c r="E71" s="1"/>
    </row>
    <row r="72" spans="2:7" ht="15.5" x14ac:dyDescent="0.35"/>
    <row r="73" spans="2:7" ht="15.5" x14ac:dyDescent="0.35"/>
    <row r="74" spans="2:7" ht="15.5" x14ac:dyDescent="0.35"/>
    <row r="75" spans="2:7" ht="15.5" x14ac:dyDescent="0.35"/>
    <row r="76" spans="2:7" ht="15.5" x14ac:dyDescent="0.35"/>
    <row r="77" spans="2:7" ht="15.5" x14ac:dyDescent="0.35"/>
    <row r="78" spans="2:7" ht="15.5" x14ac:dyDescent="0.35"/>
    <row r="79" spans="2:7" ht="15.5" x14ac:dyDescent="0.35"/>
    <row r="80" spans="2:7" ht="15.5" x14ac:dyDescent="0.35"/>
    <row r="81" spans="2:5" s="20" customFormat="1" ht="15.5" x14ac:dyDescent="0.35">
      <c r="B81" s="1"/>
      <c r="C81" s="1"/>
      <c r="D81" s="1"/>
      <c r="E81" s="1"/>
    </row>
    <row r="82" spans="2:5" ht="15.5" x14ac:dyDescent="0.35"/>
    <row r="83" spans="2:5" ht="15.5" x14ac:dyDescent="0.35"/>
    <row r="84" spans="2:5" ht="15.5" x14ac:dyDescent="0.35"/>
    <row r="85" spans="2:5" ht="15.5" x14ac:dyDescent="0.35"/>
    <row r="86" spans="2:5" ht="15.5" x14ac:dyDescent="0.35"/>
    <row r="87" spans="2:5" ht="15.5" x14ac:dyDescent="0.35"/>
    <row r="88" spans="2:5" ht="15.5" x14ac:dyDescent="0.35"/>
    <row r="89" spans="2:5" ht="15" customHeight="1" x14ac:dyDescent="0.35"/>
    <row r="90" spans="2:5" ht="15" customHeight="1" x14ac:dyDescent="0.35"/>
    <row r="91" spans="2:5" ht="15.5" x14ac:dyDescent="0.35"/>
    <row r="92" spans="2:5" ht="15.5" x14ac:dyDescent="0.35"/>
    <row r="93" spans="2:5" ht="18.75" customHeight="1" x14ac:dyDescent="0.35"/>
    <row r="94" spans="2:5" ht="15.5" x14ac:dyDescent="0.35"/>
    <row r="95" spans="2:5" ht="15.5" x14ac:dyDescent="0.35"/>
    <row r="96" spans="2:5" ht="15.5" x14ac:dyDescent="0.35"/>
    <row r="97" ht="15.5" x14ac:dyDescent="0.35"/>
    <row r="98" ht="15.5" x14ac:dyDescent="0.35"/>
    <row r="99" ht="15.5" x14ac:dyDescent="0.35"/>
    <row r="100" ht="15.5" x14ac:dyDescent="0.35"/>
    <row r="101" ht="15.5" x14ac:dyDescent="0.35"/>
    <row r="102" ht="15.5" x14ac:dyDescent="0.35"/>
    <row r="103" ht="15.5" x14ac:dyDescent="0.35"/>
    <row r="104" ht="15.5" x14ac:dyDescent="0.35"/>
    <row r="105" ht="15.5" x14ac:dyDescent="0.35"/>
    <row r="106" ht="15.5" x14ac:dyDescent="0.35"/>
    <row r="107" ht="15.5" x14ac:dyDescent="0.35"/>
    <row r="108" ht="15.5" x14ac:dyDescent="0.35"/>
    <row r="109" ht="15.5" x14ac:dyDescent="0.35"/>
    <row r="110" ht="15.5" x14ac:dyDescent="0.35"/>
    <row r="111" ht="15.5" x14ac:dyDescent="0.35"/>
    <row r="112" ht="15.5" x14ac:dyDescent="0.35"/>
    <row r="113" ht="15.5" x14ac:dyDescent="0.35"/>
    <row r="114" ht="15.5" x14ac:dyDescent="0.35"/>
  </sheetData>
  <mergeCells count="8">
    <mergeCell ref="D10:D13"/>
    <mergeCell ref="B61:G61"/>
    <mergeCell ref="B62:G62"/>
    <mergeCell ref="B16:E16"/>
    <mergeCell ref="B17:E17"/>
    <mergeCell ref="B18:E18"/>
    <mergeCell ref="B60:G60"/>
    <mergeCell ref="B28:D28"/>
  </mergeCells>
  <dataValidations count="24">
    <dataValidation type="list" allowBlank="1" showInputMessage="1" showErrorMessage="1" promptTitle="Please select Sector" prompt="Please select the relevant sector of the company from the list" sqref="D33:D37" xr:uid="{678635DA-28C4-45C0-AA14-8EC928CF7560}">
      <formula1>Sector_list</formula1>
    </dataValidation>
    <dataValidation allowBlank="1" showInputMessage="1" showErrorMessage="1" promptTitle="Receiving government agency" prompt="Input the name of the government recipient here._x000a__x000a_Please refrain from using acronyms, and input complete name." sqref="B21:B26" xr:uid="{125DD936-3706-43C4-A261-DA623EB281A6}"/>
    <dataValidation allowBlank="1" showInputMessage="1" showErrorMessage="1" promptTitle="Company name" prompt="Input company name here._x000a__x000a_Please refrain from using acronyms, and input complete name." sqref="B33:B37" xr:uid="{C350F0E4-4E62-4F30-B87E-F27D6B9371A9}"/>
    <dataValidation allowBlank="1" showInputMessage="1" showErrorMessage="1" promptTitle="Identification #" prompt="Please input unique identification number, such as TIN, organisational number or similar" sqref="C33:C37" xr:uid="{4120235B-D2FD-4BFD-ABFB-C2C2C7807A6F}"/>
    <dataValidation allowBlank="1" showInputMessage="1" showErrorMessage="1" promptTitle="Please insert commodities" prompt="Please insert the relevant commodities of the company here, separated by commas." sqref="E33:E37 D36:D37 D34" xr:uid="{6A44821C-9A13-4D03-9DBE-3FE545535EDF}"/>
    <dataValidation allowBlank="1" showInputMessage="1" showErrorMessage="1" promptTitle="Project name" prompt="Input project name here._x000a__x000a_Please refrain from using acronyms, and input complete name." sqref="B41:B58" xr:uid="{F99FE9B0-5192-4241-983B-FDB53885E318}"/>
    <dataValidation allowBlank="1" showInputMessage="1" showErrorMessage="1" promptTitle="Name of identifier" prompt="Please input name of identifier, such as &quot;Taxpayer Identification Number&quot; or similar." sqref="B29" xr:uid="{412124B2-A34B-47AD-A7F2-2DA2FD26EE6D}"/>
    <dataValidation allowBlank="1" showInputMessage="1" showErrorMessage="1" promptTitle="Name of register" prompt="Please input name of register or agency" sqref="C29" xr:uid="{2DCD63E0-4119-4A73-AC8A-488AF5C36CD2}"/>
    <dataValidation allowBlank="1" showInputMessage="1" showErrorMessage="1" promptTitle="Registry URL" prompt="Please insert direct URL to the registry or agency" sqref="D29" xr:uid="{A7D4AC68-A245-49BE-B706-C7C76BB5669E}"/>
    <dataValidation type="list" allowBlank="1" showInputMessage="1" showErrorMessage="1" sqref="F41:F58" xr:uid="{6330F492-8F41-4B18-8338-9C60C4BF1F85}">
      <formula1>Simple_options_list</formula1>
    </dataValidation>
    <dataValidation type="list" allowBlank="1" showInputMessage="1" showErrorMessage="1" sqref="G41:G58" xr:uid="{49FD5F6B-C034-4C11-BDF9-18680C0BE353}">
      <formula1>Project_phases_list</formula1>
    </dataValidation>
    <dataValidation allowBlank="1" showInputMessage="1" showErrorMessage="1" promptTitle="Please insert commodity" prompt="Please insert the relevant commodities of the project here, separated by commas." sqref="E41:E57" xr:uid="{9228083C-BA17-4D5B-A2C5-DA6860285065}"/>
    <dataValidation allowBlank="1" showInputMessage="1" showErrorMessage="1" promptTitle="Identification" prompt="Please input identification number for the reporting government entity, if applicable." sqref="C21:C26" xr:uid="{8310B678-8255-46C8-AF1B-93E3C1B16E87}"/>
    <dataValidation allowBlank="1" showInputMessage="1" showErrorMessage="1" promptTitle="Affiliated Companies" prompt="Please insert the relevant companies affiliated to the project here, separated by commas." sqref="D41:D57" xr:uid="{E12F2734-F1F8-415D-942B-52F213FABA12}"/>
    <dataValidation allowBlank="1" showInputMessage="1" showErrorMessage="1" promptTitle="Reference number" prompt="Please input the reference number of the legal agreement: contract, licence, lease, concession..." sqref="C41:C57" xr:uid="{FF6DDDEB-45F7-4DC8-8F55-BED4849AE1BE}"/>
    <dataValidation allowBlank="1" showInputMessage="1" showErrorMessage="1" promptTitle="Production volume" prompt="Please input the production volume of the project here." sqref="H41:H57" xr:uid="{98DA0DE6-2712-454E-BF55-816355910A0F}"/>
    <dataValidation allowBlank="1" showInputMessage="1" showErrorMessage="1" promptTitle="Value" prompt="Please input the value of the production here" sqref="I41:I57" xr:uid="{29683635-9324-44B3-B06C-CF2D383AD786}"/>
    <dataValidation type="textLength" allowBlank="1" showInputMessage="1" showErrorMessage="1" errorTitle="Please do not edit these cells" error="Please do not edit these cells" sqref="B16:E17 B28:D28 B19:D20 B39:C40 B31:G32 D39 E39:G40 H39:I39" xr:uid="{81EFF6B9-0948-4ED1-9FAA-6EA0DE53E4C0}">
      <formula1>10000</formula1>
      <formula2>50000</formula2>
    </dataValidation>
    <dataValidation type="decimal" allowBlank="1" showInputMessage="1" showErrorMessage="1" errorTitle="Please do not edit those cells" error="Please do not edit those cells" sqref="B60:G65" xr:uid="{7B93D064-4DC1-4CBE-AB03-8A7CB780D46C}">
      <formula1>10000</formula1>
      <formula2>500000</formula2>
    </dataValidation>
    <dataValidation type="whole" allowBlank="1" showInputMessage="1" showErrorMessage="1" errorTitle="Please do not edit these cells" error="Please do not edit these cells" sqref="D40" xr:uid="{9C3D328C-0124-48A9-9458-53489EC00BC0}">
      <formula1>10000</formula1>
      <formula2>50000</formula2>
    </dataValidation>
    <dataValidation type="custom" allowBlank="1" showInputMessage="1" showErrorMessage="1" errorTitle="Please don't fill these cells" error="These cells will be filled automatically" sqref="D21:D26" xr:uid="{9E52EE3F-CC4B-4945-8D98-485A1E455F96}">
      <formula1>"""http"""</formula1>
    </dataValidation>
    <dataValidation errorStyle="warning" allowBlank="1" showInputMessage="1" showErrorMessage="1" errorTitle="URL " error="Please input a link in these cells" sqref="F33:F37" xr:uid="{900097FA-9B5D-417A-9DC5-30D28C0778EB}"/>
    <dataValidation type="whole" allowBlank="1" showInputMessage="1" showErrorMessage="1" errorTitle="Please don't fill these cells" error="These cells will be filled automatically" sqref="G33:G37" xr:uid="{9F153328-850C-4640-BA3C-A935239338D2}">
      <formula1>1</formula1>
      <formula2>2</formula2>
    </dataValidation>
    <dataValidation type="whole" allowBlank="1" showInputMessage="1" showErrorMessage="1" errorTitle="Please do not edit those cells" error="Please do not edit those cells" sqref="C59:G59" xr:uid="{A5B6437A-811E-4933-9196-0FF80B11D3F9}">
      <formula1>444</formula1>
      <formula2>445</formula2>
    </dataValidation>
  </dataValidations>
  <hyperlinks>
    <hyperlink ref="B60:G60" r:id="rId1" display="Curious about your country? Check if you country implements the EITI Standard at  https://eiti.org/countries" xr:uid="{F2AE8F97-9BF6-44F1-B422-E7553728C194}"/>
    <hyperlink ref="B62:G62" r:id="rId2" display="Give us your feedback or report a conflict in the data! Write to us at  data@eiti.org" xr:uid="{A9B58968-9849-43CD-8CD6-B42524C64A7D}"/>
    <hyperlink ref="B61:G61" r:id="rId3" display="For the latest version of Summary data templates, see  https://eiti.org/summary-data-template" xr:uid="{C6F8F7BF-C232-4FDE-8226-5DD1DDAC9599}"/>
    <hyperlink ref="B14" r:id="rId4" xr:uid="{DD07F9BC-AC8A-4A9E-9450-3D0391EB0CA7}"/>
    <hyperlink ref="C59:G59" r:id="rId5" display="Learn more about the EITI by visiting our website  https://eiti.org" xr:uid="{C71A9279-AE1C-4005-88B2-6F93396EF706}"/>
  </hyperlinks>
  <pageMargins left="0.25" right="0.25" top="0.75" bottom="0.75" header="0.3" footer="0.3"/>
  <pageSetup paperSize="8" fitToHeight="0" orientation="landscape" horizontalDpi="2400" verticalDpi="2400" r:id="rId6"/>
  <drawing r:id="rId7"/>
  <legacyDrawing r:id="rId8"/>
  <tableParts count="3">
    <tablePart r:id="rId9"/>
    <tablePart r:id="rId10"/>
    <tablePart r:id="rId1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U84"/>
  <sheetViews>
    <sheetView showGridLines="0" topLeftCell="A19" zoomScale="70" zoomScaleNormal="70" workbookViewId="0">
      <selection activeCell="A78" sqref="A78:XFD81"/>
    </sheetView>
  </sheetViews>
  <sheetFormatPr defaultRowHeight="14" x14ac:dyDescent="0.35"/>
  <cols>
    <col min="1" max="1" width="2.7265625" style="41" customWidth="1"/>
    <col min="2" max="5" width="0" style="41" hidden="1" customWidth="1"/>
    <col min="6" max="9" width="16.7265625" customWidth="1"/>
    <col min="10" max="10" width="52.81640625" customWidth="1"/>
    <col min="11" max="11" width="15.54296875" bestFit="1" customWidth="1"/>
    <col min="12" max="12" width="2.7265625" customWidth="1"/>
    <col min="13" max="13" width="19.54296875" bestFit="1" customWidth="1"/>
    <col min="14" max="14" width="73.453125" bestFit="1" customWidth="1"/>
  </cols>
  <sheetData>
    <row r="1" spans="6:14" s="1" customFormat="1" ht="15.75" hidden="1" customHeight="1" x14ac:dyDescent="0.35"/>
    <row r="2" spans="6:14" s="1" customFormat="1" ht="15.5" hidden="1" x14ac:dyDescent="0.35">
      <c r="F2" s="2"/>
      <c r="H2" s="2"/>
      <c r="J2" s="2"/>
    </row>
    <row r="3" spans="6:14" s="1" customFormat="1" ht="15.5" hidden="1" x14ac:dyDescent="0.35">
      <c r="F3" s="2"/>
      <c r="H3" s="2"/>
      <c r="J3" s="2"/>
      <c r="N3" s="5" t="s">
        <v>2</v>
      </c>
    </row>
    <row r="4" spans="6:14" s="1" customFormat="1" ht="15.5" hidden="1" x14ac:dyDescent="0.35">
      <c r="F4" s="2"/>
      <c r="H4" s="2"/>
      <c r="J4" s="2"/>
      <c r="N4" s="5" t="str">
        <f>Introduction!G4</f>
        <v>YYYY-MM-DD</v>
      </c>
    </row>
    <row r="5" spans="6:14" s="1" customFormat="1" ht="15.5" hidden="1" x14ac:dyDescent="0.35"/>
    <row r="6" spans="6:14" s="1" customFormat="1" ht="15.5" hidden="1" x14ac:dyDescent="0.35"/>
    <row r="7" spans="6:14" s="98" customFormat="1" ht="15.5" x14ac:dyDescent="0.35"/>
    <row r="8" spans="6:14" s="98" customFormat="1" ht="15.5" x14ac:dyDescent="0.35">
      <c r="F8" s="14" t="s">
        <v>1835</v>
      </c>
      <c r="G8" s="152"/>
      <c r="H8" s="152"/>
      <c r="I8" s="152"/>
      <c r="J8" s="152"/>
      <c r="K8" s="152"/>
      <c r="L8" s="152"/>
      <c r="M8" s="152"/>
      <c r="N8" s="152"/>
    </row>
    <row r="9" spans="6:14" s="98" customFormat="1" ht="21" customHeight="1" x14ac:dyDescent="0.35">
      <c r="F9" s="330" t="s">
        <v>1888</v>
      </c>
      <c r="G9" s="330"/>
      <c r="H9" s="330"/>
      <c r="I9" s="330"/>
      <c r="J9" s="330"/>
      <c r="K9" s="330"/>
      <c r="L9" s="172"/>
      <c r="M9" s="330"/>
      <c r="N9" s="330"/>
    </row>
    <row r="10" spans="6:14" s="98" customFormat="1" ht="31" customHeight="1" x14ac:dyDescent="0.35">
      <c r="F10" s="331" t="s">
        <v>1858</v>
      </c>
      <c r="G10" s="331"/>
      <c r="H10" s="331"/>
      <c r="I10" s="331"/>
      <c r="J10" s="331"/>
      <c r="K10" s="331"/>
      <c r="L10" s="152"/>
      <c r="M10" s="336"/>
      <c r="N10" s="336"/>
    </row>
    <row r="11" spans="6:14" s="98" customFormat="1" ht="15.5" x14ac:dyDescent="0.35">
      <c r="F11" s="332" t="s">
        <v>1937</v>
      </c>
      <c r="G11" s="332"/>
      <c r="H11" s="332"/>
      <c r="I11" s="332"/>
      <c r="J11" s="332"/>
      <c r="K11" s="332"/>
      <c r="L11" s="152"/>
      <c r="M11" s="336"/>
      <c r="N11" s="336"/>
    </row>
    <row r="12" spans="6:14" s="98" customFormat="1" ht="33.5" customHeight="1" x14ac:dyDescent="0.35">
      <c r="F12" s="332" t="s">
        <v>1950</v>
      </c>
      <c r="G12" s="332"/>
      <c r="H12" s="332"/>
      <c r="I12" s="332"/>
      <c r="J12" s="332"/>
      <c r="K12" s="332"/>
      <c r="L12" s="152"/>
      <c r="M12" s="336"/>
      <c r="N12" s="336"/>
    </row>
    <row r="13" spans="6:14" s="98" customFormat="1" ht="15.5" customHeight="1" x14ac:dyDescent="0.35">
      <c r="F13" s="342" t="s">
        <v>1938</v>
      </c>
      <c r="G13" s="342"/>
      <c r="H13" s="342"/>
      <c r="I13" s="342"/>
      <c r="J13" s="342"/>
      <c r="K13" s="342"/>
      <c r="L13" s="152"/>
      <c r="M13" s="336"/>
      <c r="N13" s="336"/>
    </row>
    <row r="14" spans="6:14" s="98" customFormat="1" ht="41.5" customHeight="1" x14ac:dyDescent="0.35">
      <c r="F14" s="343" t="s">
        <v>1939</v>
      </c>
      <c r="G14" s="343"/>
      <c r="H14" s="343"/>
      <c r="I14" s="343"/>
      <c r="J14" s="343"/>
      <c r="K14" s="343"/>
      <c r="L14" s="152"/>
      <c r="M14" s="336"/>
      <c r="N14" s="336"/>
    </row>
    <row r="15" spans="6:14" s="98" customFormat="1" ht="33" customHeight="1" x14ac:dyDescent="0.35">
      <c r="F15" s="333" t="s">
        <v>1936</v>
      </c>
      <c r="G15" s="333"/>
      <c r="H15" s="333"/>
      <c r="I15" s="333"/>
      <c r="J15" s="333"/>
      <c r="K15" s="333"/>
      <c r="L15" s="152"/>
      <c r="M15" s="237"/>
      <c r="N15" s="237"/>
    </row>
    <row r="16" spans="6:14" s="98" customFormat="1" ht="15.5" x14ac:dyDescent="0.35">
      <c r="F16" s="321" t="s">
        <v>1859</v>
      </c>
      <c r="G16" s="321"/>
      <c r="H16" s="321"/>
      <c r="I16" s="321"/>
      <c r="J16" s="321"/>
      <c r="K16" s="321"/>
      <c r="L16" s="321"/>
      <c r="M16" s="321"/>
      <c r="N16" s="321"/>
    </row>
    <row r="17" spans="2:21" s="1" customFormat="1" ht="15.5" x14ac:dyDescent="0.35"/>
    <row r="18" spans="2:21" s="98" customFormat="1" ht="23.5" x14ac:dyDescent="0.35">
      <c r="F18" s="159" t="s">
        <v>1770</v>
      </c>
      <c r="G18" s="152"/>
      <c r="H18" s="160"/>
      <c r="I18" s="152"/>
      <c r="J18" s="160"/>
      <c r="K18" s="152"/>
      <c r="M18" s="47" t="s">
        <v>1745</v>
      </c>
      <c r="N18" s="48"/>
    </row>
    <row r="19" spans="2:21" s="98" customFormat="1" ht="15.65" customHeight="1" x14ac:dyDescent="0.35">
      <c r="F19" s="335" t="s">
        <v>1737</v>
      </c>
      <c r="G19" s="335"/>
      <c r="H19" s="335"/>
      <c r="I19" s="335"/>
      <c r="J19" s="335"/>
      <c r="K19" s="335"/>
      <c r="M19" s="338" t="s">
        <v>1750</v>
      </c>
      <c r="N19" s="339"/>
    </row>
    <row r="20" spans="2:21" s="41" customFormat="1" ht="15.5" x14ac:dyDescent="0.35">
      <c r="M20" s="1"/>
      <c r="N20" s="1"/>
    </row>
    <row r="21" spans="2:21" s="41" customFormat="1" x14ac:dyDescent="0.35">
      <c r="B21" s="43" t="s">
        <v>1641</v>
      </c>
      <c r="C21" s="43" t="s">
        <v>1642</v>
      </c>
      <c r="D21" s="43" t="s">
        <v>1643</v>
      </c>
      <c r="E21" s="43" t="s">
        <v>1644</v>
      </c>
      <c r="F21" s="41" t="s">
        <v>1650</v>
      </c>
      <c r="G21" s="41" t="s">
        <v>1646</v>
      </c>
      <c r="H21" s="41" t="s">
        <v>1589</v>
      </c>
      <c r="I21" s="41" t="s">
        <v>1652</v>
      </c>
      <c r="J21" s="41" t="s">
        <v>1590</v>
      </c>
      <c r="K21" s="41" t="s">
        <v>1014</v>
      </c>
      <c r="L21"/>
      <c r="M21" s="341" t="s">
        <v>1748</v>
      </c>
      <c r="N21" s="341"/>
    </row>
    <row r="22" spans="2:21" s="41" customFormat="1" ht="14.15" customHeight="1" x14ac:dyDescent="0.35">
      <c r="B22" s="43" t="str">
        <f>IFERROR(VLOOKUP(Government_revenues_table[[#This Row],[GFS Classification]],Table6_GFS_codes_classification[],COLUMNS($F:F)+3,FALSE),"Do not enter data")</f>
        <v>Taxes (11E)</v>
      </c>
      <c r="C22" s="43" t="str">
        <f>IFERROR(VLOOKUP(Government_revenues_table[[#This Row],[GFS Classification]],Table6_GFS_codes_classification[],COLUMNS($F:G)+3,FALSE),"Do not enter data")</f>
        <v>Taxes on income, profits and capital gains (111E)</v>
      </c>
      <c r="D22" s="43" t="str">
        <f>IFERROR(VLOOKUP(Government_revenues_table[[#This Row],[GFS Classification]],Table6_GFS_codes_classification[],COLUMNS($F:H)+3,FALSE),"Do not enter data")</f>
        <v>Extraordinary taxes on income, profits and capital gains (1112E2)</v>
      </c>
      <c r="E22" s="43" t="str">
        <f>IFERROR(VLOOKUP(Government_revenues_table[[#This Row],[GFS Classification]],Table6_GFS_codes_classification[],COLUMNS($F:I)+3,FALSE),"Do not enter data")</f>
        <v>Extraordinary taxes on income, profits and capital gains (1112E2)</v>
      </c>
      <c r="F22" s="41" t="s">
        <v>1705</v>
      </c>
      <c r="G22" s="34" t="s">
        <v>994</v>
      </c>
      <c r="H22" s="41" t="s">
        <v>1661</v>
      </c>
      <c r="I22" s="41" t="s">
        <v>1660</v>
      </c>
      <c r="J22" s="49">
        <v>14560000</v>
      </c>
      <c r="K22" s="41" t="s">
        <v>1207</v>
      </c>
      <c r="L22"/>
      <c r="M22" s="334" t="s">
        <v>1968</v>
      </c>
      <c r="N22" s="334"/>
    </row>
    <row r="23" spans="2:21" s="41" customFormat="1" ht="14.15" customHeight="1" x14ac:dyDescent="0.35">
      <c r="B23" s="43" t="str">
        <f>IFERROR(VLOOKUP(Government_revenues_table[[#This Row],[GFS Classification]],Table6_GFS_codes_classification[],COLUMNS($F:F)+3,FALSE),"Do not enter data")</f>
        <v>Taxes (11E)</v>
      </c>
      <c r="C23" s="43" t="str">
        <f>IFERROR(VLOOKUP(Government_revenues_table[[#This Row],[GFS Classification]],Table6_GFS_codes_classification[],COLUMNS($F:G)+3,FALSE),"Do not enter data")</f>
        <v>Taxes on goods and services (114E)</v>
      </c>
      <c r="D23" s="43" t="str">
        <f>IFERROR(VLOOKUP(Government_revenues_table[[#This Row],[GFS Classification]],Table6_GFS_codes_classification[],COLUMNS($F:H)+3,FALSE),"Do not enter data")</f>
        <v>General taxes on goods and services (VAT, sales tax, turnover tax) (1141E)</v>
      </c>
      <c r="E23" s="43" t="str">
        <f>IFERROR(VLOOKUP(Government_revenues_table[[#This Row],[GFS Classification]],Table6_GFS_codes_classification[],COLUMNS($F:I)+3,FALSE),"Do not enter data")</f>
        <v>General taxes on goods and services (VAT, sales tax, turnover tax) (1141E)</v>
      </c>
      <c r="F23" s="41" t="s">
        <v>1707</v>
      </c>
      <c r="G23" s="34" t="s">
        <v>1649</v>
      </c>
      <c r="H23" s="41" t="s">
        <v>291</v>
      </c>
      <c r="I23" s="41" t="s">
        <v>1660</v>
      </c>
      <c r="J23" s="49">
        <v>0</v>
      </c>
      <c r="K23" s="41" t="s">
        <v>1207</v>
      </c>
      <c r="L23"/>
      <c r="M23" s="334"/>
      <c r="N23" s="334"/>
    </row>
    <row r="24" spans="2:21" s="41" customFormat="1" ht="14.5" customHeight="1" x14ac:dyDescent="0.35">
      <c r="B24" s="43" t="str">
        <f>IFERROR(VLOOKUP(Government_revenues_table[[#This Row],[GFS Classification]],Table6_GFS_codes_classification[],COLUMNS($F:F)+3,FALSE),"Do not enter data")</f>
        <v>Other revenue (14E)</v>
      </c>
      <c r="C24" s="43" t="str">
        <f>IFERROR(VLOOKUP(Government_revenues_table[[#This Row],[GFS Classification]],Table6_GFS_codes_classification[],COLUMNS($F:G)+3,FALSE),"Do not enter data")</f>
        <v>Property income (141E)</v>
      </c>
      <c r="D24" s="43" t="str">
        <f>IFERROR(VLOOKUP(Government_revenues_table[[#This Row],[GFS Classification]],Table6_GFS_codes_classification[],COLUMNS($F:H)+3,FALSE),"Do not enter data")</f>
        <v>Rent (1415E)</v>
      </c>
      <c r="E24" s="43" t="str">
        <f>IFERROR(VLOOKUP(Government_revenues_table[[#This Row],[GFS Classification]],Table6_GFS_codes_classification[],COLUMNS($F:I)+3,FALSE),"Do not enter data")</f>
        <v>Royalties (1415E1)</v>
      </c>
      <c r="F24" s="41" t="s">
        <v>1692</v>
      </c>
      <c r="G24" s="34" t="s">
        <v>993</v>
      </c>
      <c r="H24" s="41" t="s">
        <v>1664</v>
      </c>
      <c r="I24" s="41" t="s">
        <v>1663</v>
      </c>
      <c r="J24" s="49">
        <v>0</v>
      </c>
      <c r="K24" s="41" t="s">
        <v>1207</v>
      </c>
      <c r="L24"/>
      <c r="M24" s="334"/>
      <c r="N24" s="334"/>
    </row>
    <row r="25" spans="2:21" s="41" customFormat="1" ht="14.15" customHeight="1" x14ac:dyDescent="0.35">
      <c r="B25" s="43" t="str">
        <f>IFERROR(VLOOKUP(Government_revenues_table[[#This Row],[GFS Classification]],Table6_GFS_codes_classification[],COLUMNS($F:F)+3,FALSE),"Do not enter data")</f>
        <v>Taxes (11E)</v>
      </c>
      <c r="C25" s="43" t="str">
        <f>IFERROR(VLOOKUP(Government_revenues_table[[#This Row],[GFS Classification]],Table6_GFS_codes_classification[],COLUMNS($F:G)+3,FALSE),"Do not enter data")</f>
        <v>Taxes on goods and services (114E)</v>
      </c>
      <c r="D25" s="43" t="str">
        <f>IFERROR(VLOOKUP(Government_revenues_table[[#This Row],[GFS Classification]],Table6_GFS_codes_classification[],COLUMNS($F:H)+3,FALSE),"Do not enter data")</f>
        <v>Taxes on use of goods/permission to use goods or perform activities (1145E)</v>
      </c>
      <c r="E25" s="43" t="str">
        <f>IFERROR(VLOOKUP(Government_revenues_table[[#This Row],[GFS Classification]],Table6_GFS_codes_classification[],COLUMNS($F:I)+3,FALSE),"Do not enter data")</f>
        <v>Licence fees (114521E)</v>
      </c>
      <c r="F25" s="41" t="s">
        <v>1712</v>
      </c>
      <c r="G25" s="34" t="s">
        <v>993</v>
      </c>
      <c r="H25" s="41" t="s">
        <v>1668</v>
      </c>
      <c r="I25" s="41" t="s">
        <v>1663</v>
      </c>
      <c r="J25" s="49">
        <v>1234000</v>
      </c>
      <c r="K25" s="41" t="s">
        <v>1207</v>
      </c>
      <c r="L25"/>
      <c r="M25" s="334"/>
      <c r="N25" s="334"/>
    </row>
    <row r="26" spans="2:21" s="41" customFormat="1" ht="14.15" customHeight="1" x14ac:dyDescent="0.35">
      <c r="B26" s="43" t="str">
        <f>IFERROR(VLOOKUP(Government_revenues_table[[#This Row],[GFS Classification]],Table6_GFS_codes_classification[],COLUMNS($F:F)+3,FALSE),"Do not enter data")</f>
        <v>Other revenue (14E)</v>
      </c>
      <c r="C26" s="43" t="str">
        <f>IFERROR(VLOOKUP(Government_revenues_table[[#This Row],[GFS Classification]],Table6_GFS_codes_classification[],COLUMNS($F:G)+3,FALSE),"Do not enter data")</f>
        <v>Property income (141E)</v>
      </c>
      <c r="D26" s="43" t="str">
        <f>IFERROR(VLOOKUP(Government_revenues_table[[#This Row],[GFS Classification]],Table6_GFS_codes_classification[],COLUMNS($F:H)+3,FALSE),"Do not enter data")</f>
        <v>Rent (1415E)</v>
      </c>
      <c r="E26" s="43" t="str">
        <f>IFERROR(VLOOKUP(Government_revenues_table[[#This Row],[GFS Classification]],Table6_GFS_codes_classification[],COLUMNS($F:I)+3,FALSE),"Do not enter data")</f>
        <v>Royalties (1415E1)</v>
      </c>
      <c r="F26" s="41" t="s">
        <v>1692</v>
      </c>
      <c r="G26" s="34" t="s">
        <v>1649</v>
      </c>
      <c r="H26" s="41" t="s">
        <v>1671</v>
      </c>
      <c r="I26" s="41" t="s">
        <v>1670</v>
      </c>
      <c r="J26" s="49">
        <v>0</v>
      </c>
      <c r="K26" s="41" t="s">
        <v>1207</v>
      </c>
      <c r="L26"/>
      <c r="M26" s="334"/>
      <c r="N26" s="334"/>
    </row>
    <row r="27" spans="2:21" s="41" customFormat="1" x14ac:dyDescent="0.35">
      <c r="B27" s="43" t="str">
        <f>IFERROR(VLOOKUP(Government_revenues_table[[#This Row],[GFS Classification]],Table6_GFS_codes_classification[],COLUMNS($F:F)+3,FALSE),"Do not enter data")</f>
        <v>Taxes (11E)</v>
      </c>
      <c r="C27" s="43" t="str">
        <f>IFERROR(VLOOKUP(Government_revenues_table[[#This Row],[GFS Classification]],Table6_GFS_codes_classification[],COLUMNS($F:G)+3,FALSE),"Do not enter data")</f>
        <v>Taxes on goods and services (114E)</v>
      </c>
      <c r="D27" s="43" t="str">
        <f>IFERROR(VLOOKUP(Government_revenues_table[[#This Row],[GFS Classification]],Table6_GFS_codes_classification[],COLUMNS($F:H)+3,FALSE),"Do not enter data")</f>
        <v>Taxes on use of goods/permission to use goods or perform activities (1145E)</v>
      </c>
      <c r="E27" s="43" t="str">
        <f>IFERROR(VLOOKUP(Government_revenues_table[[#This Row],[GFS Classification]],Table6_GFS_codes_classification[],COLUMNS($F:I)+3,FALSE),"Do not enter data")</f>
        <v>Emission and pollution taxes (114522E)</v>
      </c>
      <c r="F27" s="41" t="s">
        <v>1714</v>
      </c>
      <c r="G27" s="34" t="s">
        <v>1649</v>
      </c>
      <c r="H27" s="41" t="s">
        <v>1673</v>
      </c>
      <c r="I27" s="41" t="s">
        <v>1670</v>
      </c>
      <c r="J27" s="49">
        <v>955000</v>
      </c>
      <c r="K27" s="41" t="s">
        <v>1207</v>
      </c>
      <c r="L27"/>
      <c r="M27" s="340" t="s">
        <v>1967</v>
      </c>
      <c r="N27" s="340"/>
    </row>
    <row r="28" spans="2:21" x14ac:dyDescent="0.35">
      <c r="B28" s="43" t="str">
        <f>IFERROR(VLOOKUP(Government_revenues_table[[#This Row],[GFS Classification]],Table6_GFS_codes_classification[],COLUMNS($F:F)+3,FALSE),"Do not enter data")</f>
        <v>Taxes (11E)</v>
      </c>
      <c r="C28" s="43" t="str">
        <f>IFERROR(VLOOKUP(Government_revenues_table[[#This Row],[GFS Classification]],Table6_GFS_codes_classification[],COLUMNS($F:G)+3,FALSE),"Do not enter data")</f>
        <v>Taxes on goods and services (114E)</v>
      </c>
      <c r="D28" s="43" t="str">
        <f>IFERROR(VLOOKUP(Government_revenues_table[[#This Row],[GFS Classification]],Table6_GFS_codes_classification[],COLUMNS($F:H)+3,FALSE),"Do not enter data")</f>
        <v>Taxes on use of goods/permission to use goods or perform activities (1145E)</v>
      </c>
      <c r="E28" s="43" t="str">
        <f>IFERROR(VLOOKUP(Government_revenues_table[[#This Row],[GFS Classification]],Table6_GFS_codes_classification[],COLUMNS($F:I)+3,FALSE),"Do not enter data")</f>
        <v>Licence fees (114521E)</v>
      </c>
      <c r="F28" s="41" t="s">
        <v>1712</v>
      </c>
      <c r="G28" s="34" t="s">
        <v>1649</v>
      </c>
      <c r="H28" s="41" t="s">
        <v>1675</v>
      </c>
      <c r="I28" s="41" t="s">
        <v>1670</v>
      </c>
      <c r="J28" s="49">
        <v>3000000</v>
      </c>
      <c r="K28" s="41" t="s">
        <v>1207</v>
      </c>
      <c r="M28" s="340" t="s">
        <v>1749</v>
      </c>
      <c r="N28" s="340"/>
    </row>
    <row r="29" spans="2:21" ht="16" thickBot="1" x14ac:dyDescent="0.4">
      <c r="B29" s="43" t="str">
        <f>IFERROR(VLOOKUP(Government_revenues_table[[#This Row],[GFS Classification]],Table6_GFS_codes_classification[],COLUMNS($F:F)+3,FALSE),"Do not enter data")</f>
        <v>Taxes (11E)</v>
      </c>
      <c r="C29" s="43" t="str">
        <f>IFERROR(VLOOKUP(Government_revenues_table[[#This Row],[GFS Classification]],Table6_GFS_codes_classification[],COLUMNS($F:G)+3,FALSE),"Do not enter data")</f>
        <v>Other taxes payable by natural resource companies (116E)</v>
      </c>
      <c r="D29" s="43" t="str">
        <f>IFERROR(VLOOKUP(Government_revenues_table[[#This Row],[GFS Classification]],Table6_GFS_codes_classification[],COLUMNS($F:H)+3,FALSE),"Do not enter data")</f>
        <v>Other taxes payable by natural resource companies (116E)</v>
      </c>
      <c r="E29" s="43" t="str">
        <f>IFERROR(VLOOKUP(Government_revenues_table[[#This Row],[GFS Classification]],Table6_GFS_codes_classification[],COLUMNS($F:I)+3,FALSE),"Do not enter data")</f>
        <v>Other taxes payable by natural resource companies (116E)</v>
      </c>
      <c r="F29" s="41" t="s">
        <v>1633</v>
      </c>
      <c r="G29" s="34" t="s">
        <v>1649</v>
      </c>
      <c r="H29" s="41" t="s">
        <v>1678</v>
      </c>
      <c r="I29" s="41" t="s">
        <v>1677</v>
      </c>
      <c r="J29" s="49">
        <v>0</v>
      </c>
      <c r="K29" s="41" t="s">
        <v>1207</v>
      </c>
      <c r="M29" s="68"/>
      <c r="N29" s="68"/>
    </row>
    <row r="30" spans="2:21" ht="23.5" x14ac:dyDescent="0.35">
      <c r="B30" s="43" t="str">
        <f>IFERROR(VLOOKUP(Government_revenues_table[[#This Row],[GFS Classification]],Table6_GFS_codes_classification[],COLUMNS($F:F)+3,FALSE),"Do not enter data")</f>
        <v>Taxes (11E)</v>
      </c>
      <c r="C30" s="43" t="str">
        <f>IFERROR(VLOOKUP(Government_revenues_table[[#This Row],[GFS Classification]],Table6_GFS_codes_classification[],COLUMNS($F:G)+3,FALSE),"Do not enter data")</f>
        <v>Other taxes payable by natural resource companies (116E)</v>
      </c>
      <c r="D30" s="43" t="str">
        <f>IFERROR(VLOOKUP(Government_revenues_table[[#This Row],[GFS Classification]],Table6_GFS_codes_classification[],COLUMNS($F:H)+3,FALSE),"Do not enter data")</f>
        <v>Other taxes payable by natural resource companies (116E)</v>
      </c>
      <c r="E30" s="43" t="str">
        <f>IFERROR(VLOOKUP(Government_revenues_table[[#This Row],[GFS Classification]],Table6_GFS_codes_classification[],COLUMNS($F:I)+3,FALSE),"Do not enter data")</f>
        <v>Other taxes payable by natural resource companies (116E)</v>
      </c>
      <c r="F30" s="41" t="s">
        <v>1633</v>
      </c>
      <c r="G30" s="34" t="s">
        <v>1649</v>
      </c>
      <c r="H30" s="41" t="s">
        <v>1680</v>
      </c>
      <c r="I30" s="41" t="s">
        <v>1677</v>
      </c>
      <c r="J30" s="49">
        <v>0</v>
      </c>
      <c r="K30" s="41" t="s">
        <v>1207</v>
      </c>
      <c r="P30" s="127"/>
      <c r="Q30" s="2"/>
      <c r="R30" s="101"/>
      <c r="S30" s="2"/>
      <c r="T30" s="101"/>
      <c r="U30" s="2"/>
    </row>
    <row r="31" spans="2:21" x14ac:dyDescent="0.35">
      <c r="B31" s="43" t="str">
        <f>IFERROR(VLOOKUP(Government_revenues_table[[#This Row],[GFS Classification]],Table6_GFS_codes_classification[],COLUMNS($F:F)+3,FALSE),"Do not enter data")</f>
        <v>&lt;Choose from menu&gt;</v>
      </c>
      <c r="C31" s="43" t="str">
        <f>IFERROR(VLOOKUP(Government_revenues_table[[#This Row],[GFS Classification]],Table6_GFS_codes_classification[],COLUMNS($F:G)+3,FALSE),"Do not enter data")</f>
        <v>&lt;Choose from menu&gt;</v>
      </c>
      <c r="D31" s="43" t="str">
        <f>IFERROR(VLOOKUP(Government_revenues_table[[#This Row],[GFS Classification]],Table6_GFS_codes_classification[],COLUMNS($F:H)+3,FALSE),"Do not enter data")</f>
        <v>&lt;Choose from menu&gt;</v>
      </c>
      <c r="E31" s="43" t="str">
        <f>IFERROR(VLOOKUP(Government_revenues_table[[#This Row],[GFS Classification]],Table6_GFS_codes_classification[],COLUMNS($F:I)+3,FALSE),"Do not enter data")</f>
        <v>&lt;Choose from menu&gt;</v>
      </c>
      <c r="F31" s="41" t="s">
        <v>1645</v>
      </c>
      <c r="G31" s="41" t="s">
        <v>1648</v>
      </c>
      <c r="H31" s="41" t="s">
        <v>1746</v>
      </c>
      <c r="I31" s="41" t="s">
        <v>1773</v>
      </c>
      <c r="J31" s="49" t="s">
        <v>1747</v>
      </c>
      <c r="K31" s="41" t="s">
        <v>1342</v>
      </c>
      <c r="P31" s="337"/>
      <c r="Q31" s="337"/>
      <c r="R31" s="337"/>
      <c r="S31" s="337"/>
      <c r="T31" s="337"/>
      <c r="U31" s="337"/>
    </row>
    <row r="32" spans="2:21" x14ac:dyDescent="0.35">
      <c r="B32" s="43" t="str">
        <f>IFERROR(VLOOKUP(Government_revenues_table[[#This Row],[GFS Classification]],Table6_GFS_codes_classification[],COLUMNS($F:F)+3,FALSE),"Do not enter data")</f>
        <v>&lt;Choose from menu&gt;</v>
      </c>
      <c r="C32" s="43" t="str">
        <f>IFERROR(VLOOKUP(Government_revenues_table[[#This Row],[GFS Classification]],Table6_GFS_codes_classification[],COLUMNS($F:G)+3,FALSE),"Do not enter data")</f>
        <v>&lt;Choose from menu&gt;</v>
      </c>
      <c r="D32" s="43" t="str">
        <f>IFERROR(VLOOKUP(Government_revenues_table[[#This Row],[GFS Classification]],Table6_GFS_codes_classification[],COLUMNS($F:H)+3,FALSE),"Do not enter data")</f>
        <v>&lt;Choose from menu&gt;</v>
      </c>
      <c r="E32" s="43" t="str">
        <f>IFERROR(VLOOKUP(Government_revenues_table[[#This Row],[GFS Classification]],Table6_GFS_codes_classification[],COLUMNS($F:I)+3,FALSE),"Do not enter data")</f>
        <v>&lt;Choose from menu&gt;</v>
      </c>
      <c r="F32" s="41" t="s">
        <v>1645</v>
      </c>
      <c r="G32" s="41" t="s">
        <v>1648</v>
      </c>
      <c r="H32" s="41" t="s">
        <v>1746</v>
      </c>
      <c r="I32" s="41" t="s">
        <v>1773</v>
      </c>
      <c r="J32" s="49" t="s">
        <v>1747</v>
      </c>
      <c r="K32" s="41" t="s">
        <v>1342</v>
      </c>
    </row>
    <row r="33" spans="2:14" x14ac:dyDescent="0.35">
      <c r="B33" s="43" t="str">
        <f>IFERROR(VLOOKUP(Government_revenues_table[[#This Row],[GFS Classification]],Table6_GFS_codes_classification[],COLUMNS($F:F)+3,FALSE),"Do not enter data")</f>
        <v>&lt;Choose from menu&gt;</v>
      </c>
      <c r="C33" s="43" t="str">
        <f>IFERROR(VLOOKUP(Government_revenues_table[[#This Row],[GFS Classification]],Table6_GFS_codes_classification[],COLUMNS($F:G)+3,FALSE),"Do not enter data")</f>
        <v>&lt;Choose from menu&gt;</v>
      </c>
      <c r="D33" s="43" t="str">
        <f>IFERROR(VLOOKUP(Government_revenues_table[[#This Row],[GFS Classification]],Table6_GFS_codes_classification[],COLUMNS($F:H)+3,FALSE),"Do not enter data")</f>
        <v>&lt;Choose from menu&gt;</v>
      </c>
      <c r="E33" s="43" t="str">
        <f>IFERROR(VLOOKUP(Government_revenues_table[[#This Row],[GFS Classification]],Table6_GFS_codes_classification[],COLUMNS($F:I)+3,FALSE),"Do not enter data")</f>
        <v>&lt;Choose from menu&gt;</v>
      </c>
      <c r="F33" s="41" t="s">
        <v>1645</v>
      </c>
      <c r="G33" s="41" t="s">
        <v>1648</v>
      </c>
      <c r="H33" s="41" t="s">
        <v>1746</v>
      </c>
      <c r="I33" s="41" t="s">
        <v>1773</v>
      </c>
      <c r="J33" s="49" t="s">
        <v>1747</v>
      </c>
      <c r="K33" s="41" t="s">
        <v>1342</v>
      </c>
    </row>
    <row r="34" spans="2:14" x14ac:dyDescent="0.35">
      <c r="B34" s="43" t="str">
        <f>IFERROR(VLOOKUP(Government_revenues_table[[#This Row],[GFS Classification]],Table6_GFS_codes_classification[],COLUMNS($F:F)+3,FALSE),"Do not enter data")</f>
        <v>&lt;Choose from menu&gt;</v>
      </c>
      <c r="C34" s="43" t="str">
        <f>IFERROR(VLOOKUP(Government_revenues_table[[#This Row],[GFS Classification]],Table6_GFS_codes_classification[],COLUMNS($F:G)+3,FALSE),"Do not enter data")</f>
        <v>&lt;Choose from menu&gt;</v>
      </c>
      <c r="D34" s="43" t="str">
        <f>IFERROR(VLOOKUP(Government_revenues_table[[#This Row],[GFS Classification]],Table6_GFS_codes_classification[],COLUMNS($F:H)+3,FALSE),"Do not enter data")</f>
        <v>&lt;Choose from menu&gt;</v>
      </c>
      <c r="E34" s="43" t="str">
        <f>IFERROR(VLOOKUP(Government_revenues_table[[#This Row],[GFS Classification]],Table6_GFS_codes_classification[],COLUMNS($F:I)+3,FALSE),"Do not enter data")</f>
        <v>&lt;Choose from menu&gt;</v>
      </c>
      <c r="F34" s="41" t="s">
        <v>1645</v>
      </c>
      <c r="G34" s="41" t="s">
        <v>1648</v>
      </c>
      <c r="H34" s="41" t="s">
        <v>1746</v>
      </c>
      <c r="I34" s="41" t="s">
        <v>1773</v>
      </c>
      <c r="J34" s="49" t="s">
        <v>1747</v>
      </c>
      <c r="K34" s="41" t="s">
        <v>1342</v>
      </c>
    </row>
    <row r="35" spans="2:14" x14ac:dyDescent="0.35">
      <c r="B35" s="46" t="str">
        <f>IFERROR(VLOOKUP(Government_revenues_table[[#This Row],[GFS Classification]],Table6_GFS_codes_classification[],COLUMNS($F:F)+3,FALSE),"Do not enter data")</f>
        <v>&lt;Choose from menu&gt;</v>
      </c>
      <c r="C35" s="46" t="str">
        <f>IFERROR(VLOOKUP(Government_revenues_table[[#This Row],[GFS Classification]],Table6_GFS_codes_classification[],COLUMNS($F:G)+3,FALSE),"Do not enter data")</f>
        <v>&lt;Choose from menu&gt;</v>
      </c>
      <c r="D35" s="46" t="str">
        <f>IFERROR(VLOOKUP(Government_revenues_table[[#This Row],[GFS Classification]],Table6_GFS_codes_classification[],COLUMNS($F:H)+3,FALSE),"Do not enter data")</f>
        <v>&lt;Choose from menu&gt;</v>
      </c>
      <c r="E35" s="46" t="str">
        <f>IFERROR(VLOOKUP(Government_revenues_table[[#This Row],[GFS Classification]],Table6_GFS_codes_classification[],COLUMNS($F:I)+3,FALSE),"Do not enter data")</f>
        <v>&lt;Choose from menu&gt;</v>
      </c>
      <c r="F35" s="41" t="s">
        <v>1645</v>
      </c>
      <c r="G35" s="41" t="s">
        <v>1648</v>
      </c>
      <c r="H35" s="41" t="s">
        <v>1746</v>
      </c>
      <c r="I35" s="41" t="s">
        <v>1773</v>
      </c>
      <c r="J35" s="49" t="s">
        <v>1747</v>
      </c>
      <c r="K35" s="41" t="s">
        <v>1342</v>
      </c>
    </row>
    <row r="36" spans="2:14" x14ac:dyDescent="0.35">
      <c r="B36" s="43" t="str">
        <f>IFERROR(VLOOKUP(Government_revenues_table[[#This Row],[GFS Classification]],Table6_GFS_codes_classification[],COLUMNS($F:F)+3,FALSE),"Do not enter data")</f>
        <v>&lt;Choose from menu&gt;</v>
      </c>
      <c r="C36" s="43" t="str">
        <f>IFERROR(VLOOKUP(Government_revenues_table[[#This Row],[GFS Classification]],Table6_GFS_codes_classification[],COLUMNS($F:G)+3,FALSE),"Do not enter data")</f>
        <v>&lt;Choose from menu&gt;</v>
      </c>
      <c r="D36" s="43" t="str">
        <f>IFERROR(VLOOKUP(Government_revenues_table[[#This Row],[GFS Classification]],Table6_GFS_codes_classification[],COLUMNS($F:H)+3,FALSE),"Do not enter data")</f>
        <v>&lt;Choose from menu&gt;</v>
      </c>
      <c r="E36" s="43" t="str">
        <f>IFERROR(VLOOKUP(Government_revenues_table[[#This Row],[GFS Classification]],Table6_GFS_codes_classification[],COLUMNS($F:I)+3,FALSE),"Do not enter data")</f>
        <v>&lt;Choose from menu&gt;</v>
      </c>
      <c r="F36" s="41" t="s">
        <v>1645</v>
      </c>
      <c r="G36" s="41" t="s">
        <v>1648</v>
      </c>
      <c r="H36" s="41" t="s">
        <v>1746</v>
      </c>
      <c r="I36" s="41" t="s">
        <v>1773</v>
      </c>
      <c r="J36" s="49" t="s">
        <v>1747</v>
      </c>
      <c r="K36" s="41" t="s">
        <v>1342</v>
      </c>
    </row>
    <row r="37" spans="2:14" x14ac:dyDescent="0.35">
      <c r="B37" s="43" t="str">
        <f>IFERROR(VLOOKUP(Government_revenues_table[[#This Row],[GFS Classification]],Table6_GFS_codes_classification[],COLUMNS($F:F)+3,FALSE),"Do not enter data")</f>
        <v>&lt;Choose from menu&gt;</v>
      </c>
      <c r="C37" s="43" t="str">
        <f>IFERROR(VLOOKUP(Government_revenues_table[[#This Row],[GFS Classification]],Table6_GFS_codes_classification[],COLUMNS($F:G)+3,FALSE),"Do not enter data")</f>
        <v>&lt;Choose from menu&gt;</v>
      </c>
      <c r="D37" s="43" t="str">
        <f>IFERROR(VLOOKUP(Government_revenues_table[[#This Row],[GFS Classification]],Table6_GFS_codes_classification[],COLUMNS($F:H)+3,FALSE),"Do not enter data")</f>
        <v>&lt;Choose from menu&gt;</v>
      </c>
      <c r="E37" s="43" t="str">
        <f>IFERROR(VLOOKUP(Government_revenues_table[[#This Row],[GFS Classification]],Table6_GFS_codes_classification[],COLUMNS($F:I)+3,FALSE),"Do not enter data")</f>
        <v>&lt;Choose from menu&gt;</v>
      </c>
      <c r="F37" s="41" t="s">
        <v>1645</v>
      </c>
      <c r="G37" s="41" t="s">
        <v>1648</v>
      </c>
      <c r="H37" s="41" t="s">
        <v>1746</v>
      </c>
      <c r="I37" s="41" t="s">
        <v>1773</v>
      </c>
      <c r="J37" s="49" t="s">
        <v>1747</v>
      </c>
      <c r="K37" s="41" t="s">
        <v>1342</v>
      </c>
    </row>
    <row r="38" spans="2:14" x14ac:dyDescent="0.35">
      <c r="B38" s="43" t="str">
        <f>IFERROR(VLOOKUP(Government_revenues_table[[#This Row],[GFS Classification]],Table6_GFS_codes_classification[],COLUMNS($F:F)+3,FALSE),"Do not enter data")</f>
        <v>&lt;Choose from menu&gt;</v>
      </c>
      <c r="C38" s="43" t="str">
        <f>IFERROR(VLOOKUP(Government_revenues_table[[#This Row],[GFS Classification]],Table6_GFS_codes_classification[],COLUMNS($F:G)+3,FALSE),"Do not enter data")</f>
        <v>&lt;Choose from menu&gt;</v>
      </c>
      <c r="D38" s="43" t="str">
        <f>IFERROR(VLOOKUP(Government_revenues_table[[#This Row],[GFS Classification]],Table6_GFS_codes_classification[],COLUMNS($F:H)+3,FALSE),"Do not enter data")</f>
        <v>&lt;Choose from menu&gt;</v>
      </c>
      <c r="E38" s="43" t="str">
        <f>IFERROR(VLOOKUP(Government_revenues_table[[#This Row],[GFS Classification]],Table6_GFS_codes_classification[],COLUMNS($F:I)+3,FALSE),"Do not enter data")</f>
        <v>&lt;Choose from menu&gt;</v>
      </c>
      <c r="F38" s="41" t="s">
        <v>1645</v>
      </c>
      <c r="G38" s="41" t="s">
        <v>1648</v>
      </c>
      <c r="H38" s="41" t="s">
        <v>1746</v>
      </c>
      <c r="I38" s="41" t="s">
        <v>1773</v>
      </c>
      <c r="J38" s="49" t="s">
        <v>1747</v>
      </c>
      <c r="K38" s="41" t="s">
        <v>1342</v>
      </c>
    </row>
    <row r="39" spans="2:14" x14ac:dyDescent="0.35">
      <c r="B39" s="43" t="str">
        <f>IFERROR(VLOOKUP(Government_revenues_table[[#This Row],[GFS Classification]],Table6_GFS_codes_classification[],COLUMNS($F:F)+3,FALSE),"Do not enter data")</f>
        <v>&lt;Choose from menu&gt;</v>
      </c>
      <c r="C39" s="43" t="str">
        <f>IFERROR(VLOOKUP(Government_revenues_table[[#This Row],[GFS Classification]],Table6_GFS_codes_classification[],COLUMNS($F:G)+3,FALSE),"Do not enter data")</f>
        <v>&lt;Choose from menu&gt;</v>
      </c>
      <c r="D39" s="43" t="str">
        <f>IFERROR(VLOOKUP(Government_revenues_table[[#This Row],[GFS Classification]],Table6_GFS_codes_classification[],COLUMNS($F:H)+3,FALSE),"Do not enter data")</f>
        <v>&lt;Choose from menu&gt;</v>
      </c>
      <c r="E39" s="43" t="str">
        <f>IFERROR(VLOOKUP(Government_revenues_table[[#This Row],[GFS Classification]],Table6_GFS_codes_classification[],COLUMNS($F:I)+3,FALSE),"Do not enter data")</f>
        <v>&lt;Choose from menu&gt;</v>
      </c>
      <c r="F39" s="41" t="s">
        <v>1645</v>
      </c>
      <c r="G39" s="41" t="s">
        <v>1648</v>
      </c>
      <c r="H39" s="41" t="s">
        <v>1746</v>
      </c>
      <c r="I39" s="41" t="s">
        <v>1773</v>
      </c>
      <c r="J39" s="49" t="s">
        <v>1747</v>
      </c>
      <c r="K39" s="41" t="s">
        <v>1342</v>
      </c>
    </row>
    <row r="40" spans="2:14" x14ac:dyDescent="0.35">
      <c r="B40" s="43" t="str">
        <f>IFERROR(VLOOKUP(Government_revenues_table[[#This Row],[GFS Classification]],Table6_GFS_codes_classification[],COLUMNS($F:F)+3,FALSE),"Do not enter data")</f>
        <v>&lt;Choose from menu&gt;</v>
      </c>
      <c r="C40" s="43" t="str">
        <f>IFERROR(VLOOKUP(Government_revenues_table[[#This Row],[GFS Classification]],Table6_GFS_codes_classification[],COLUMNS($F:G)+3,FALSE),"Do not enter data")</f>
        <v>&lt;Choose from menu&gt;</v>
      </c>
      <c r="D40" s="43" t="str">
        <f>IFERROR(VLOOKUP(Government_revenues_table[[#This Row],[GFS Classification]],Table6_GFS_codes_classification[],COLUMNS($F:H)+3,FALSE),"Do not enter data")</f>
        <v>&lt;Choose from menu&gt;</v>
      </c>
      <c r="E40" s="43" t="str">
        <f>IFERROR(VLOOKUP(Government_revenues_table[[#This Row],[GFS Classification]],Table6_GFS_codes_classification[],COLUMNS($F:I)+3,FALSE),"Do not enter data")</f>
        <v>&lt;Choose from menu&gt;</v>
      </c>
      <c r="F40" s="41" t="s">
        <v>1645</v>
      </c>
      <c r="G40" s="41" t="s">
        <v>1648</v>
      </c>
      <c r="H40" s="41" t="s">
        <v>1746</v>
      </c>
      <c r="I40" s="41" t="s">
        <v>1773</v>
      </c>
      <c r="J40" s="49" t="s">
        <v>1747</v>
      </c>
      <c r="K40" s="41" t="s">
        <v>1342</v>
      </c>
      <c r="L40" s="41"/>
    </row>
    <row r="41" spans="2:14" x14ac:dyDescent="0.35">
      <c r="B41" s="43" t="str">
        <f>IFERROR(VLOOKUP(Government_revenues_table[[#This Row],[GFS Classification]],Table6_GFS_codes_classification[],COLUMNS($F:F)+3,FALSE),"Do not enter data")</f>
        <v>&lt;Choose from menu&gt;</v>
      </c>
      <c r="C41" s="43" t="str">
        <f>IFERROR(VLOOKUP(Government_revenues_table[[#This Row],[GFS Classification]],Table6_GFS_codes_classification[],COLUMNS($F:G)+3,FALSE),"Do not enter data")</f>
        <v>&lt;Choose from menu&gt;</v>
      </c>
      <c r="D41" s="43" t="str">
        <f>IFERROR(VLOOKUP(Government_revenues_table[[#This Row],[GFS Classification]],Table6_GFS_codes_classification[],COLUMNS($F:H)+3,FALSE),"Do not enter data")</f>
        <v>&lt;Choose from menu&gt;</v>
      </c>
      <c r="E41" s="43" t="str">
        <f>IFERROR(VLOOKUP(Government_revenues_table[[#This Row],[GFS Classification]],Table6_GFS_codes_classification[],COLUMNS($F:I)+3,FALSE),"Do not enter data")</f>
        <v>&lt;Choose from menu&gt;</v>
      </c>
      <c r="F41" s="41" t="s">
        <v>1645</v>
      </c>
      <c r="G41" s="41" t="s">
        <v>1648</v>
      </c>
      <c r="H41" s="41" t="s">
        <v>1746</v>
      </c>
      <c r="I41" s="41" t="s">
        <v>1773</v>
      </c>
      <c r="J41" s="49" t="s">
        <v>1747</v>
      </c>
      <c r="K41" s="41" t="s">
        <v>1342</v>
      </c>
      <c r="L41" s="41"/>
    </row>
    <row r="42" spans="2:14" x14ac:dyDescent="0.35">
      <c r="B42" s="43" t="str">
        <f>IFERROR(VLOOKUP(Government_revenues_table[[#This Row],[GFS Classification]],Table6_GFS_codes_classification[],COLUMNS($F:F)+3,FALSE),"Do not enter data")</f>
        <v>&lt;Choose from menu&gt;</v>
      </c>
      <c r="C42" s="43" t="str">
        <f>IFERROR(VLOOKUP(Government_revenues_table[[#This Row],[GFS Classification]],Table6_GFS_codes_classification[],COLUMNS($F:G)+3,FALSE),"Do not enter data")</f>
        <v>&lt;Choose from menu&gt;</v>
      </c>
      <c r="D42" s="43" t="str">
        <f>IFERROR(VLOOKUP(Government_revenues_table[[#This Row],[GFS Classification]],Table6_GFS_codes_classification[],COLUMNS($F:H)+3,FALSE),"Do not enter data")</f>
        <v>&lt;Choose from menu&gt;</v>
      </c>
      <c r="E42" s="43" t="str">
        <f>IFERROR(VLOOKUP(Government_revenues_table[[#This Row],[GFS Classification]],Table6_GFS_codes_classification[],COLUMNS($F:I)+3,FALSE),"Do not enter data")</f>
        <v>&lt;Choose from menu&gt;</v>
      </c>
      <c r="F42" s="41" t="s">
        <v>1645</v>
      </c>
      <c r="G42" s="41" t="s">
        <v>1648</v>
      </c>
      <c r="H42" s="41" t="s">
        <v>1746</v>
      </c>
      <c r="I42" s="41" t="s">
        <v>1773</v>
      </c>
      <c r="J42" s="49" t="s">
        <v>1747</v>
      </c>
      <c r="K42" s="41" t="s">
        <v>1342</v>
      </c>
      <c r="L42" s="41"/>
    </row>
    <row r="43" spans="2:14" x14ac:dyDescent="0.35">
      <c r="B43" s="43" t="str">
        <f>IFERROR(VLOOKUP(Government_revenues_table[[#This Row],[GFS Classification]],Table6_GFS_codes_classification[],COLUMNS($F:F)+3,FALSE),"Do not enter data")</f>
        <v>&lt;Choose from menu&gt;</v>
      </c>
      <c r="C43" s="43" t="str">
        <f>IFERROR(VLOOKUP(Government_revenues_table[[#This Row],[GFS Classification]],Table6_GFS_codes_classification[],COLUMNS($F:G)+3,FALSE),"Do not enter data")</f>
        <v>&lt;Choose from menu&gt;</v>
      </c>
      <c r="D43" s="43" t="str">
        <f>IFERROR(VLOOKUP(Government_revenues_table[[#This Row],[GFS Classification]],Table6_GFS_codes_classification[],COLUMNS($F:H)+3,FALSE),"Do not enter data")</f>
        <v>&lt;Choose from menu&gt;</v>
      </c>
      <c r="E43" s="43" t="str">
        <f>IFERROR(VLOOKUP(Government_revenues_table[[#This Row],[GFS Classification]],Table6_GFS_codes_classification[],COLUMNS($F:I)+3,FALSE),"Do not enter data")</f>
        <v>&lt;Choose from menu&gt;</v>
      </c>
      <c r="F43" s="41" t="s">
        <v>1645</v>
      </c>
      <c r="G43" s="41" t="s">
        <v>1648</v>
      </c>
      <c r="H43" s="41" t="s">
        <v>1746</v>
      </c>
      <c r="I43" s="41" t="s">
        <v>1773</v>
      </c>
      <c r="J43" s="49" t="s">
        <v>1747</v>
      </c>
      <c r="K43" s="41" t="s">
        <v>1342</v>
      </c>
      <c r="L43" s="41"/>
    </row>
    <row r="44" spans="2:14" x14ac:dyDescent="0.35">
      <c r="B44" s="46" t="str">
        <f>IFERROR(VLOOKUP(Government_revenues_table[[#This Row],[GFS Classification]],Table6_GFS_codes_classification[],COLUMNS($F:F)+3,FALSE),"Do not enter data")</f>
        <v>&lt;Choose from menu&gt;</v>
      </c>
      <c r="C44" s="46" t="str">
        <f>IFERROR(VLOOKUP(Government_revenues_table[[#This Row],[GFS Classification]],Table6_GFS_codes_classification[],COLUMNS($F:G)+3,FALSE),"Do not enter data")</f>
        <v>&lt;Choose from menu&gt;</v>
      </c>
      <c r="D44" s="46" t="str">
        <f>IFERROR(VLOOKUP(Government_revenues_table[[#This Row],[GFS Classification]],Table6_GFS_codes_classification[],COLUMNS($F:H)+3,FALSE),"Do not enter data")</f>
        <v>&lt;Choose from menu&gt;</v>
      </c>
      <c r="E44" s="46" t="str">
        <f>IFERROR(VLOOKUP(Government_revenues_table[[#This Row],[GFS Classification]],Table6_GFS_codes_classification[],COLUMNS($F:I)+3,FALSE),"Do not enter data")</f>
        <v>&lt;Choose from menu&gt;</v>
      </c>
      <c r="F44" s="41" t="s">
        <v>1645</v>
      </c>
      <c r="G44" s="41" t="s">
        <v>1648</v>
      </c>
      <c r="H44" s="41" t="s">
        <v>1746</v>
      </c>
      <c r="I44" s="41" t="s">
        <v>1773</v>
      </c>
      <c r="J44" s="49" t="s">
        <v>1747</v>
      </c>
      <c r="K44" s="41" t="s">
        <v>1342</v>
      </c>
      <c r="L44" s="41"/>
    </row>
    <row r="45" spans="2:14" x14ac:dyDescent="0.35">
      <c r="B45" s="43" t="str">
        <f>IFERROR(VLOOKUP(Government_revenues_table[[#This Row],[GFS Classification]],Table6_GFS_codes_classification[],COLUMNS($F:F)+3,FALSE),"Do not enter data")</f>
        <v>&lt;Choose from menu&gt;</v>
      </c>
      <c r="C45" s="43" t="str">
        <f>IFERROR(VLOOKUP(Government_revenues_table[[#This Row],[GFS Classification]],Table6_GFS_codes_classification[],COLUMNS($F:G)+3,FALSE),"Do not enter data")</f>
        <v>&lt;Choose from menu&gt;</v>
      </c>
      <c r="D45" s="43" t="str">
        <f>IFERROR(VLOOKUP(Government_revenues_table[[#This Row],[GFS Classification]],Table6_GFS_codes_classification[],COLUMNS($F:H)+3,FALSE),"Do not enter data")</f>
        <v>&lt;Choose from menu&gt;</v>
      </c>
      <c r="E45" s="43" t="str">
        <f>IFERROR(VLOOKUP(Government_revenues_table[[#This Row],[GFS Classification]],Table6_GFS_codes_classification[],COLUMNS($F:I)+3,FALSE),"Do not enter data")</f>
        <v>&lt;Choose from menu&gt;</v>
      </c>
      <c r="F45" s="41" t="s">
        <v>1645</v>
      </c>
      <c r="G45" s="41" t="s">
        <v>1648</v>
      </c>
      <c r="H45" s="41" t="s">
        <v>1746</v>
      </c>
      <c r="I45" s="41" t="s">
        <v>1773</v>
      </c>
      <c r="J45" s="49" t="s">
        <v>1747</v>
      </c>
      <c r="K45" s="41" t="s">
        <v>1342</v>
      </c>
      <c r="L45" s="41"/>
    </row>
    <row r="46" spans="2:14" x14ac:dyDescent="0.35">
      <c r="B46" s="43" t="str">
        <f>IFERROR(VLOOKUP(Government_revenues_table[[#This Row],[GFS Classification]],Table6_GFS_codes_classification[],COLUMNS($F:F)+3,FALSE),"Do not enter data")</f>
        <v>&lt;Choose from menu&gt;</v>
      </c>
      <c r="C46" s="43" t="str">
        <f>IFERROR(VLOOKUP(Government_revenues_table[[#This Row],[GFS Classification]],Table6_GFS_codes_classification[],COLUMNS($F:G)+3,FALSE),"Do not enter data")</f>
        <v>&lt;Choose from menu&gt;</v>
      </c>
      <c r="D46" s="43" t="str">
        <f>IFERROR(VLOOKUP(Government_revenues_table[[#This Row],[GFS Classification]],Table6_GFS_codes_classification[],COLUMNS($F:H)+3,FALSE),"Do not enter data")</f>
        <v>&lt;Choose from menu&gt;</v>
      </c>
      <c r="E46" s="43" t="str">
        <f>IFERROR(VLOOKUP(Government_revenues_table[[#This Row],[GFS Classification]],Table6_GFS_codes_classification[],COLUMNS($F:I)+3,FALSE),"Do not enter data")</f>
        <v>&lt;Choose from menu&gt;</v>
      </c>
      <c r="F46" s="41" t="s">
        <v>1645</v>
      </c>
      <c r="G46" s="41" t="s">
        <v>1648</v>
      </c>
      <c r="H46" s="41" t="s">
        <v>1746</v>
      </c>
      <c r="I46" s="41" t="s">
        <v>1773</v>
      </c>
      <c r="J46" s="49" t="s">
        <v>1747</v>
      </c>
      <c r="K46" s="41" t="s">
        <v>1342</v>
      </c>
      <c r="L46" s="41"/>
    </row>
    <row r="47" spans="2:14" x14ac:dyDescent="0.35">
      <c r="B47" s="43" t="str">
        <f>IFERROR(VLOOKUP(Government_revenues_table[[#This Row],[GFS Classification]],Table6_GFS_codes_classification[],COLUMNS($F:F)+3,FALSE),"Do not enter data")</f>
        <v>&lt;Choose from menu&gt;</v>
      </c>
      <c r="C47" s="43" t="str">
        <f>IFERROR(VLOOKUP(Government_revenues_table[[#This Row],[GFS Classification]],Table6_GFS_codes_classification[],COLUMNS($F:G)+3,FALSE),"Do not enter data")</f>
        <v>&lt;Choose from menu&gt;</v>
      </c>
      <c r="D47" s="43" t="str">
        <f>IFERROR(VLOOKUP(Government_revenues_table[[#This Row],[GFS Classification]],Table6_GFS_codes_classification[],COLUMNS($F:H)+3,FALSE),"Do not enter data")</f>
        <v>&lt;Choose from menu&gt;</v>
      </c>
      <c r="E47" s="43" t="str">
        <f>IFERROR(VLOOKUP(Government_revenues_table[[#This Row],[GFS Classification]],Table6_GFS_codes_classification[],COLUMNS($F:I)+3,FALSE),"Do not enter data")</f>
        <v>&lt;Choose from menu&gt;</v>
      </c>
      <c r="F47" s="41" t="s">
        <v>1645</v>
      </c>
      <c r="G47" s="41" t="s">
        <v>1648</v>
      </c>
      <c r="H47" s="41" t="s">
        <v>1746</v>
      </c>
      <c r="I47" s="41" t="s">
        <v>1773</v>
      </c>
      <c r="J47" s="49" t="s">
        <v>1747</v>
      </c>
      <c r="K47" s="41" t="s">
        <v>1342</v>
      </c>
      <c r="L47" s="41"/>
    </row>
    <row r="48" spans="2:14" s="41" customFormat="1" x14ac:dyDescent="0.35">
      <c r="B48" s="43" t="str">
        <f>IFERROR(VLOOKUP(Government_revenues_table[[#This Row],[GFS Classification]],Table6_GFS_codes_classification[],COLUMNS($F:F)+3,FALSE),"Do not enter data")</f>
        <v>Do not enter data</v>
      </c>
      <c r="C48" s="43" t="str">
        <f>IFERROR(VLOOKUP(Government_revenues_table[[#This Row],[GFS Classification]],Table6_GFS_codes_classification[],COLUMNS($F:G)+3,FALSE),"Do not enter data")</f>
        <v>Do not enter data</v>
      </c>
      <c r="D48" s="43" t="str">
        <f>IFERROR(VLOOKUP(Government_revenues_table[[#This Row],[GFS Classification]],Table6_GFS_codes_classification[],COLUMNS($F:H)+3,FALSE),"Do not enter data")</f>
        <v>Do not enter data</v>
      </c>
      <c r="E48" s="43" t="str">
        <f>IFERROR(VLOOKUP(Government_revenues_table[[#This Row],[GFS Classification]],Table6_GFS_codes_classification[],COLUMNS($F:I)+3,FALSE),"Do not enter data")</f>
        <v>Do not enter data</v>
      </c>
      <c r="F48" s="69" t="s">
        <v>1767</v>
      </c>
      <c r="J48" s="49"/>
      <c r="L48"/>
      <c r="M48"/>
      <c r="N48"/>
    </row>
    <row r="49" spans="1:14" s="41" customFormat="1" ht="14.5" thickBot="1" x14ac:dyDescent="0.4">
      <c r="F49"/>
      <c r="G49"/>
      <c r="H49"/>
      <c r="I49"/>
      <c r="J49"/>
      <c r="K49"/>
      <c r="L49"/>
      <c r="M49"/>
      <c r="N49"/>
    </row>
    <row r="50" spans="1:14" s="41" customFormat="1" ht="16" thickBot="1" x14ac:dyDescent="0.4">
      <c r="I50" s="164" t="s">
        <v>1755</v>
      </c>
      <c r="J50" s="167">
        <f>SUM(Total_revenues)</f>
        <v>19749000</v>
      </c>
      <c r="K50" s="166" t="s">
        <v>1342</v>
      </c>
      <c r="M50"/>
      <c r="N50"/>
    </row>
    <row r="51" spans="1:14" s="41" customFormat="1" ht="21" customHeight="1" x14ac:dyDescent="0.35">
      <c r="J51" s="163"/>
      <c r="M51"/>
      <c r="N51"/>
    </row>
    <row r="52" spans="1:14" s="41" customFormat="1" x14ac:dyDescent="0.35">
      <c r="M52"/>
      <c r="N52"/>
    </row>
    <row r="53" spans="1:14" s="41" customFormat="1" x14ac:dyDescent="0.35">
      <c r="M53"/>
      <c r="N53"/>
    </row>
    <row r="54" spans="1:14" s="41" customFormat="1" x14ac:dyDescent="0.35">
      <c r="M54"/>
      <c r="N54"/>
    </row>
    <row r="55" spans="1:14" s="41" customFormat="1" x14ac:dyDescent="0.35">
      <c r="L55"/>
      <c r="M55"/>
      <c r="N55"/>
    </row>
    <row r="56" spans="1:14" ht="23.5" x14ac:dyDescent="0.35">
      <c r="A56"/>
      <c r="F56" s="57" t="s">
        <v>1756</v>
      </c>
      <c r="G56" s="47"/>
      <c r="H56" s="47"/>
      <c r="I56" s="47"/>
      <c r="J56" s="47"/>
      <c r="K56" s="47"/>
    </row>
    <row r="57" spans="1:14" x14ac:dyDescent="0.35">
      <c r="A57"/>
      <c r="B57"/>
      <c r="C57"/>
      <c r="D57"/>
      <c r="E57"/>
      <c r="F57" s="45" t="s">
        <v>1757</v>
      </c>
      <c r="G57" s="44"/>
      <c r="H57" s="44"/>
      <c r="I57" s="44"/>
      <c r="J57" s="50"/>
      <c r="K57" s="44"/>
    </row>
    <row r="58" spans="1:14" x14ac:dyDescent="0.35">
      <c r="A58"/>
      <c r="B58"/>
      <c r="C58"/>
      <c r="D58"/>
      <c r="E58"/>
      <c r="F58" s="45"/>
      <c r="G58" s="44"/>
      <c r="H58" s="44"/>
      <c r="I58" s="44"/>
      <c r="J58" s="50"/>
      <c r="K58" s="44"/>
    </row>
    <row r="59" spans="1:14" x14ac:dyDescent="0.35">
      <c r="A59"/>
      <c r="B59"/>
      <c r="C59"/>
      <c r="D59"/>
      <c r="E59"/>
      <c r="F59" s="45"/>
      <c r="G59" s="44"/>
      <c r="H59" s="44"/>
      <c r="I59" s="44"/>
      <c r="J59" s="50"/>
      <c r="K59" s="44"/>
    </row>
    <row r="60" spans="1:14" x14ac:dyDescent="0.35">
      <c r="A60"/>
      <c r="B60"/>
      <c r="C60"/>
      <c r="D60"/>
      <c r="E60"/>
      <c r="F60" s="45" t="s">
        <v>1739</v>
      </c>
      <c r="G60" s="44" t="s">
        <v>1744</v>
      </c>
      <c r="H60" s="44"/>
      <c r="I60" s="44"/>
      <c r="J60" s="50"/>
      <c r="K60" s="44"/>
    </row>
    <row r="61" spans="1:14" x14ac:dyDescent="0.35">
      <c r="A61"/>
      <c r="B61"/>
      <c r="C61"/>
      <c r="D61"/>
      <c r="E61"/>
      <c r="F61" s="45" t="s">
        <v>1740</v>
      </c>
      <c r="G61" s="44" t="s">
        <v>1751</v>
      </c>
      <c r="H61" s="44"/>
      <c r="I61" s="44"/>
      <c r="J61" s="50"/>
      <c r="K61" s="44"/>
    </row>
    <row r="62" spans="1:14" x14ac:dyDescent="0.35">
      <c r="A62"/>
      <c r="B62"/>
      <c r="C62"/>
      <c r="D62"/>
      <c r="E62"/>
      <c r="F62" s="45"/>
      <c r="G62" s="53" t="s">
        <v>1646</v>
      </c>
      <c r="H62" s="53" t="s">
        <v>1589</v>
      </c>
      <c r="I62" s="53" t="s">
        <v>1652</v>
      </c>
      <c r="J62" s="54" t="s">
        <v>1590</v>
      </c>
      <c r="K62" s="53" t="s">
        <v>1014</v>
      </c>
    </row>
    <row r="63" spans="1:14" x14ac:dyDescent="0.35">
      <c r="A63"/>
      <c r="B63"/>
      <c r="C63"/>
      <c r="D63"/>
      <c r="E63"/>
      <c r="F63" s="45"/>
      <c r="G63" s="55" t="s">
        <v>991</v>
      </c>
      <c r="H63" s="55" t="s">
        <v>1752</v>
      </c>
      <c r="I63" s="55" t="s">
        <v>1754</v>
      </c>
      <c r="J63" s="56">
        <v>987654321</v>
      </c>
      <c r="K63" s="226" t="s">
        <v>1207</v>
      </c>
    </row>
    <row r="64" spans="1:14" x14ac:dyDescent="0.35">
      <c r="A64"/>
      <c r="B64"/>
      <c r="C64"/>
      <c r="D64"/>
      <c r="E64"/>
      <c r="F64" s="45"/>
      <c r="G64" s="44" t="s">
        <v>993</v>
      </c>
      <c r="H64" s="44" t="s">
        <v>1753</v>
      </c>
      <c r="I64" s="44" t="s">
        <v>1754</v>
      </c>
      <c r="J64" s="50">
        <v>123456</v>
      </c>
      <c r="K64" s="44" t="s">
        <v>1207</v>
      </c>
    </row>
    <row r="65" spans="1:14" ht="14.5" thickBot="1" x14ac:dyDescent="0.4">
      <c r="A65"/>
      <c r="B65"/>
      <c r="C65"/>
      <c r="D65"/>
      <c r="E65"/>
      <c r="F65" s="45"/>
      <c r="G65" s="51" t="s">
        <v>1755</v>
      </c>
      <c r="H65" s="51"/>
      <c r="I65" s="51"/>
      <c r="J65" s="52">
        <f>SUM(J63:J64)</f>
        <v>987777777</v>
      </c>
      <c r="K65" s="51" t="s">
        <v>1207</v>
      </c>
    </row>
    <row r="66" spans="1:14" ht="14.5" thickTop="1" x14ac:dyDescent="0.35">
      <c r="A66"/>
      <c r="B66"/>
      <c r="C66"/>
      <c r="D66"/>
      <c r="E66"/>
      <c r="F66" s="45" t="s">
        <v>1741</v>
      </c>
      <c r="G66" s="44" t="s">
        <v>1744</v>
      </c>
      <c r="H66" s="44"/>
      <c r="I66" s="44"/>
      <c r="J66" s="50"/>
      <c r="K66" s="44"/>
    </row>
    <row r="67" spans="1:14" x14ac:dyDescent="0.35">
      <c r="A67"/>
      <c r="B67"/>
      <c r="C67"/>
      <c r="D67"/>
      <c r="E67"/>
      <c r="F67" s="45" t="s">
        <v>1742</v>
      </c>
      <c r="G67" s="44" t="s">
        <v>1744</v>
      </c>
      <c r="H67" s="44"/>
      <c r="I67" s="44"/>
      <c r="J67" s="50"/>
      <c r="K67" s="44"/>
    </row>
    <row r="68" spans="1:14" x14ac:dyDescent="0.35">
      <c r="A68"/>
      <c r="B68"/>
      <c r="C68"/>
      <c r="D68"/>
      <c r="E68"/>
      <c r="F68" s="45" t="s">
        <v>1743</v>
      </c>
      <c r="G68" s="44" t="s">
        <v>1744</v>
      </c>
      <c r="H68" s="44"/>
      <c r="I68" s="44"/>
      <c r="J68" s="50"/>
      <c r="K68" s="44"/>
    </row>
    <row r="69" spans="1:14" x14ac:dyDescent="0.35">
      <c r="A69"/>
      <c r="B69"/>
      <c r="C69"/>
      <c r="D69"/>
      <c r="E69"/>
      <c r="F69" s="45"/>
      <c r="G69" s="44"/>
      <c r="H69" s="44"/>
      <c r="I69" s="44"/>
      <c r="J69" s="50"/>
      <c r="K69" s="44"/>
    </row>
    <row r="70" spans="1:14" x14ac:dyDescent="0.35">
      <c r="A70"/>
      <c r="B70"/>
      <c r="C70"/>
      <c r="D70"/>
      <c r="E70"/>
      <c r="F70" s="45"/>
      <c r="G70" s="44"/>
      <c r="H70" s="44"/>
      <c r="I70" s="44"/>
      <c r="J70" s="50"/>
      <c r="K70" s="44"/>
    </row>
    <row r="71" spans="1:14" ht="18.75" customHeight="1" x14ac:dyDescent="0.35">
      <c r="A71"/>
      <c r="B71"/>
      <c r="C71"/>
      <c r="D71"/>
      <c r="E71"/>
      <c r="F71" s="45"/>
      <c r="G71" s="44"/>
      <c r="H71" s="44"/>
      <c r="I71" s="44"/>
      <c r="J71" s="50"/>
      <c r="K71" s="44"/>
    </row>
    <row r="72" spans="1:14" ht="15.75" customHeight="1" x14ac:dyDescent="0.35">
      <c r="A72"/>
      <c r="B72"/>
      <c r="C72"/>
      <c r="D72"/>
      <c r="E72"/>
      <c r="F72" s="45"/>
      <c r="G72" s="44"/>
      <c r="H72" s="44"/>
      <c r="I72" s="44"/>
      <c r="J72" s="50"/>
      <c r="K72" s="44"/>
    </row>
    <row r="73" spans="1:14" x14ac:dyDescent="0.35">
      <c r="A73"/>
      <c r="B73"/>
      <c r="C73"/>
      <c r="D73"/>
      <c r="E73"/>
      <c r="F73" s="45"/>
      <c r="G73" s="44"/>
      <c r="H73" s="44"/>
      <c r="I73" s="44"/>
      <c r="J73" s="50"/>
      <c r="K73" s="44"/>
    </row>
    <row r="74" spans="1:14" x14ac:dyDescent="0.35">
      <c r="A74"/>
      <c r="B74"/>
      <c r="C74"/>
      <c r="D74"/>
      <c r="E74"/>
      <c r="F74" s="45"/>
      <c r="G74" s="44"/>
      <c r="H74" s="44"/>
      <c r="I74" s="44"/>
      <c r="J74" s="50"/>
      <c r="K74" s="44"/>
    </row>
    <row r="75" spans="1:14" ht="15.5" x14ac:dyDescent="0.35">
      <c r="A75"/>
      <c r="B75"/>
      <c r="C75"/>
      <c r="D75"/>
      <c r="E75"/>
      <c r="F75" s="3"/>
      <c r="G75" s="3"/>
      <c r="H75" s="3"/>
      <c r="I75" s="3"/>
      <c r="J75" s="3"/>
      <c r="K75" s="3"/>
    </row>
    <row r="76" spans="1:14" ht="15.75" customHeight="1" x14ac:dyDescent="0.35">
      <c r="A76"/>
      <c r="B76"/>
      <c r="C76"/>
      <c r="D76"/>
      <c r="E76"/>
    </row>
    <row r="77" spans="1:14" x14ac:dyDescent="0.35">
      <c r="F77" s="41"/>
      <c r="G77" s="41"/>
      <c r="H77" s="41"/>
      <c r="I77" s="41"/>
      <c r="J77" s="41"/>
      <c r="K77" s="41"/>
      <c r="L77" s="41"/>
      <c r="M77" s="41"/>
      <c r="N77" s="41"/>
    </row>
    <row r="78" spans="1:14" s="98" customFormat="1" ht="16" hidden="1" thickBot="1" x14ac:dyDescent="0.4">
      <c r="C78" s="312" t="s">
        <v>1969</v>
      </c>
      <c r="D78" s="312"/>
      <c r="E78" s="312"/>
      <c r="F78" s="312"/>
      <c r="G78" s="312"/>
      <c r="H78" s="312"/>
      <c r="I78" s="312"/>
      <c r="J78" s="312"/>
      <c r="K78" s="312"/>
      <c r="L78" s="312"/>
      <c r="M78" s="312"/>
      <c r="N78" s="312"/>
    </row>
    <row r="79" spans="1:14" ht="13.5" hidden="1" customHeight="1" thickBot="1" x14ac:dyDescent="0.4">
      <c r="F79" s="322" t="s">
        <v>4</v>
      </c>
      <c r="G79" s="322"/>
      <c r="H79" s="322"/>
      <c r="I79" s="322"/>
      <c r="J79" s="322"/>
      <c r="K79" s="322"/>
      <c r="L79" s="322"/>
      <c r="M79" s="322"/>
      <c r="N79" s="322"/>
    </row>
    <row r="80" spans="1:14" ht="16" hidden="1" thickBot="1" x14ac:dyDescent="0.4">
      <c r="F80" s="322" t="s">
        <v>1686</v>
      </c>
      <c r="G80" s="322"/>
      <c r="H80" s="322"/>
      <c r="I80" s="322"/>
      <c r="J80" s="322"/>
      <c r="K80" s="322"/>
      <c r="L80" s="322"/>
      <c r="M80" s="322"/>
      <c r="N80" s="322"/>
    </row>
    <row r="81" spans="6:14" ht="15.5" hidden="1" x14ac:dyDescent="0.35">
      <c r="F81" s="323" t="s">
        <v>5</v>
      </c>
      <c r="G81" s="323"/>
      <c r="H81" s="323"/>
      <c r="I81" s="323"/>
      <c r="J81" s="323"/>
      <c r="K81" s="323"/>
      <c r="L81" s="323"/>
      <c r="M81" s="323"/>
      <c r="N81" s="323"/>
    </row>
    <row r="82" spans="6:14" ht="16" thickBot="1" x14ac:dyDescent="0.4">
      <c r="F82" s="9"/>
      <c r="G82" s="9"/>
      <c r="H82" s="9"/>
      <c r="I82" s="9"/>
      <c r="J82" s="9"/>
      <c r="K82" s="9"/>
      <c r="L82" s="9"/>
      <c r="M82" s="9"/>
      <c r="N82" s="9"/>
    </row>
    <row r="83" spans="6:14" ht="18.5" x14ac:dyDescent="0.35">
      <c r="F83" s="7" t="s">
        <v>3</v>
      </c>
      <c r="G83" s="1"/>
      <c r="H83" s="6"/>
      <c r="I83" s="1"/>
      <c r="J83" s="6"/>
      <c r="K83" s="1"/>
      <c r="L83" s="41"/>
      <c r="M83" s="41"/>
      <c r="N83" s="41"/>
    </row>
    <row r="84" spans="6:14" ht="15.5" x14ac:dyDescent="0.35">
      <c r="F84" s="7" t="s">
        <v>1585</v>
      </c>
      <c r="G84" s="1"/>
      <c r="H84" s="41"/>
      <c r="I84" s="1"/>
      <c r="J84" s="41"/>
      <c r="K84" s="1"/>
      <c r="L84" s="41"/>
      <c r="M84" s="41"/>
      <c r="N84" s="41"/>
    </row>
  </sheetData>
  <sheetProtection insertRows="0"/>
  <protectedRanges>
    <protectedRange algorithmName="SHA-512" hashValue="19r0bVvPR7yZA0UiYij7Tv1CBk3noIABvFePbLhCJ4nk3L6A+Fy+RdPPS3STf+a52x4pG2PQK4FAkXK9epnlIA==" saltValue="gQC4yrLvnbJqxYZ0KSEoZA==" spinCount="100000" sqref="I22:K48 F22:G48 K63 K50" name="Government revenues"/>
  </protectedRanges>
  <mergeCells count="21">
    <mergeCell ref="F80:N80"/>
    <mergeCell ref="F81:N81"/>
    <mergeCell ref="F19:K19"/>
    <mergeCell ref="M10:N14"/>
    <mergeCell ref="P31:U31"/>
    <mergeCell ref="M19:N19"/>
    <mergeCell ref="M27:N27"/>
    <mergeCell ref="M28:N28"/>
    <mergeCell ref="M21:N21"/>
    <mergeCell ref="F16:N16"/>
    <mergeCell ref="F13:K13"/>
    <mergeCell ref="F14:K14"/>
    <mergeCell ref="F9:K9"/>
    <mergeCell ref="M9:N9"/>
    <mergeCell ref="F79:N79"/>
    <mergeCell ref="F10:K10"/>
    <mergeCell ref="F11:K11"/>
    <mergeCell ref="F12:K12"/>
    <mergeCell ref="F15:K15"/>
    <mergeCell ref="M22:N26"/>
    <mergeCell ref="C78:N78"/>
  </mergeCells>
  <dataValidations count="13">
    <dataValidation type="list" showDropDown="1" showInputMessage="1" showErrorMessage="1" errorTitle="Please do not edit these cells" error="Please do not edit these cells" sqref="M29:N29" xr:uid="{C11EDAD2-9AF9-45FE-AE75-6DA33344BEB3}">
      <formula1>"#ERROR!"</formula1>
    </dataValidation>
    <dataValidation type="list" allowBlank="1" showInputMessage="1" showErrorMessage="1" sqref="F22:F48" xr:uid="{00000000-0002-0000-0300-000003000000}">
      <formula1>GFS_list</formula1>
    </dataValidation>
    <dataValidation type="list" allowBlank="1" showInputMessage="1" showErrorMessage="1" sqref="K22:K48 K63:K65 K50" xr:uid="{D192E264-08C1-4ABF-8184-48A13724DD23}">
      <formula1>Currency_code_list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48" xr:uid="{D5542179-2FB1-4F51-A9A0-8B4969D42E2C}"/>
    <dataValidation type="textLength" allowBlank="1" showInputMessage="1" showErrorMessage="1" errorTitle="Please do not edit these cells" error="Please do not edit these cells" sqref="I18:I20 F56:K57 M28:N28 F18:H21 J18:K21 M18:N21" xr:uid="{040A0F63-1C12-415F-BF0F-4E009D609B75}">
      <formula1>10000</formula1>
      <formula2>50000</formula2>
    </dataValidation>
    <dataValidation type="decimal" operator="greaterThanOrEqual" allowBlank="1" showInputMessage="1" showErrorMessage="1" errorTitle="Number" error="Please only input numbers in this cell" promptTitle="Revenue value" prompt="Please input the total figure of the revenue stream as disclosed by government, including not reconciled." sqref="J22:J48" xr:uid="{8E9978BC-2C7B-4909-9C15-D339FE619A6E}">
      <formula1>0</formula1>
    </dataValidation>
    <dataValidation allowBlank="1" showInputMessage="1" showErrorMessage="1" errorTitle="Please do not edit these cells" error="Please do not edit these cells" sqref="I21" xr:uid="{45C4F56B-DACD-4ADD-9EF3-528E1B8FF490}"/>
    <dataValidation type="whole" allowBlank="1" showInputMessage="1" showErrorMessage="1" errorTitle="Please do not edit those cells" error="Please do not edit those cells" sqref="F75:N77 F79:N84" xr:uid="{B41B3659-95C0-4782-8249-C45F1BA8CF71}">
      <formula1>10000</formula1>
      <formula2>50000</formula2>
    </dataValidation>
    <dataValidation type="whole" errorStyle="warning" allowBlank="1" showInputMessage="1" showErrorMessage="1" errorTitle="Don't fill this cell" error="This cell will be automatically filled" sqref="J50" xr:uid="{A7B1E891-2D21-480F-9587-382D57BFB15F}">
      <formula1>44444</formula1>
      <formula2>44445</formula2>
    </dataValidation>
    <dataValidation type="list" allowBlank="1" showInputMessage="1" showErrorMessage="1" promptTitle="Receiving government agency" prompt="Input the name of the government recipient here._x000a__x000a_Please refrain from using acronyms, and input complete name" sqref="I22" xr:uid="{57095CD9-1E20-4D31-9AD8-7B9AE2AF9C32}">
      <formula1>Government_entities_list</formula1>
    </dataValidation>
    <dataValidation type="whole" allowBlank="1" showInputMessage="1" showErrorMessage="1" errorTitle="Please do not edit these cells" error="Please do not edit these cells" sqref="M27:N27" xr:uid="{981ED3A3-38D2-4297-B0EB-F99E34171FCF}">
      <formula1>444</formula1>
      <formula2>445</formula2>
    </dataValidation>
    <dataValidation type="whole" allowBlank="1" showInputMessage="1" showErrorMessage="1" sqref="M22:N26" xr:uid="{0EE8449C-E76B-4AA1-9F0F-257FAFBD9813}">
      <formula1>444</formula1>
      <formula2>445</formula2>
    </dataValidation>
    <dataValidation type="whole" allowBlank="1" showInputMessage="1" showErrorMessage="1" errorTitle="Please do not edit those cells" error="Please do not edit those cells" sqref="C78" xr:uid="{4BFD1A9A-DDDB-405A-B5A7-E8D265D55D21}">
      <formula1>444</formula1>
      <formula2>445</formula2>
    </dataValidation>
  </dataValidations>
  <hyperlinks>
    <hyperlink ref="F79:K79" r:id="rId1" display="Curious about your country? Check if you country implements the EITI Standard at  https://eiti.org/countries" xr:uid="{95D0C9D1-07BF-406D-8EF2-1D2655AEA757}"/>
    <hyperlink ref="F81:K81" r:id="rId2" display="Give us your feedback or report a conflict in the data! Write to us at  data@eiti.org" xr:uid="{CA2C0139-C0C6-4B28-9D19-90CF77A18E4D}"/>
    <hyperlink ref="F80:K80" r:id="rId3" display="For the latest version of Summary data templates, see  https://eiti.org/summary-data-template" xr:uid="{D49EE52C-AA95-4639-BF34-C1FB3D94B14F}"/>
    <hyperlink ref="M28:N28" r:id="rId4" display="or, https://www.imf.org/external/np/sta/gfsm/" xr:uid="{284D235A-5255-4F28-9EE1-D745AE57E870}"/>
    <hyperlink ref="M27:N27" r:id="rId5" display="For more guidance, please visit https://eiti.org/summary-data-templates" xr:uid="{D9737CA5-4C3E-45EE-957B-235C04309CF3}"/>
    <hyperlink ref="M19" r:id="rId6" location="r5-1" display="EITI Requirement 5.1" xr:uid="{D1298250-E9A8-4B35-9832-EB42334EC5CC}"/>
    <hyperlink ref="F16:N16" r:id="rId7" display="If you have any questions, please contact data@eiti.org" xr:uid="{2F47B9E9-DCFC-4878-81C4-1C3424276E7A}"/>
    <hyperlink ref="F19" r:id="rId8" location="r4-1" display="EITI Requirement 4.1" xr:uid="{EB616848-9320-443F-A042-28F04868856E}"/>
    <hyperlink ref="C78:G78" r:id="rId9" display="Learn more about the EITI by visiting our website  https://eiti.org" xr:uid="{CEE2242A-BF28-4CF2-8B4C-21C1FA6BE176}"/>
  </hyperlinks>
  <pageMargins left="0.7" right="0.7" top="0.75" bottom="0.75" header="0.3" footer="0.3"/>
  <pageSetup paperSize="9" orientation="portrait" r:id="rId10"/>
  <colBreaks count="1" manualBreakCount="1">
    <brk id="12" max="1048575" man="1"/>
  </colBreaks>
  <drawing r:id="rId11"/>
  <tableParts count="1">
    <tablePart r:id="rId1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Lists!$S$2:$S$29</xm:f>
          </x14:formula1>
          <xm:sqref>B22:E48</xm:sqref>
        </x14:dataValidation>
        <x14:dataValidation type="list" allowBlank="1" showInputMessage="1" showErrorMessage="1" promptTitle="Receiving government agency" prompt="Input the name of the government recipient here._x000a__x000a_Please refrain from using acronyms, and input complete name" xr:uid="{FFBD95BE-A7F0-4E90-BFD6-DA32C0F796D7}">
          <x14:formula1>
            <xm:f>'Part 3 - Reporting entities'!$B$21:$B$25</xm:f>
          </x14:formula1>
          <xm:sqref>I23:I48</xm:sqref>
        </x14:dataValidation>
        <x14:dataValidation type="list" allowBlank="1" showInputMessage="1" showErrorMessage="1" promptTitle="Please select sector" prompt="Please select the relevant sector from the list" xr:uid="{6D0425A3-0C8C-45E2-869B-2175D77CA88E}">
          <x14:formula1>
            <xm:f>Lists!$AA$3:$AA$9</xm:f>
          </x14:formula1>
          <xm:sqref>G22:G48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H59"/>
  <sheetViews>
    <sheetView showGridLines="0" tabSelected="1" topLeftCell="A8" zoomScale="75" zoomScaleNormal="75" workbookViewId="0">
      <selection activeCell="G21" sqref="G21"/>
    </sheetView>
  </sheetViews>
  <sheetFormatPr defaultRowHeight="14" x14ac:dyDescent="0.35"/>
  <cols>
    <col min="1" max="1" width="3.90625" style="41" customWidth="1"/>
    <col min="2" max="2" width="0.1796875" style="41" customWidth="1"/>
    <col min="3" max="4" width="17.26953125" style="41" customWidth="1"/>
    <col min="5" max="5" width="19.1796875" style="41" customWidth="1"/>
    <col min="6" max="6" width="17.26953125" style="41" customWidth="1"/>
    <col min="7" max="7" width="22.26953125" style="41" customWidth="1"/>
    <col min="8" max="8" width="24.453125" style="41" customWidth="1"/>
    <col min="9" max="9" width="17.26953125" style="41" customWidth="1"/>
    <col min="10" max="10" width="23" style="41" customWidth="1"/>
    <col min="11" max="11" width="17.26953125" style="41" customWidth="1"/>
    <col min="12" max="16" width="9.1796875" style="41"/>
    <col min="17" max="33" width="15.81640625" style="23" customWidth="1"/>
  </cols>
  <sheetData>
    <row r="1" spans="3:33" hidden="1" x14ac:dyDescent="0.35"/>
    <row r="2" spans="3:33" s="41" customFormat="1" ht="15.5" hidden="1" x14ac:dyDescent="0.35">
      <c r="C2" s="65"/>
      <c r="D2" s="65"/>
      <c r="E2" s="65"/>
      <c r="F2" s="65"/>
      <c r="G2" s="65"/>
      <c r="H2" s="65"/>
      <c r="Q2" s="23"/>
      <c r="R2" s="23"/>
      <c r="S2" s="23"/>
      <c r="T2" s="23"/>
      <c r="U2" s="23"/>
      <c r="V2" s="23"/>
      <c r="W2" s="23"/>
      <c r="X2" s="23"/>
      <c r="Y2" s="23"/>
      <c r="Z2" s="23"/>
      <c r="AA2" s="23"/>
      <c r="AB2" s="23"/>
      <c r="AC2" s="23"/>
      <c r="AD2" s="23"/>
      <c r="AE2" s="23"/>
      <c r="AF2" s="23"/>
      <c r="AG2" s="23"/>
    </row>
    <row r="3" spans="3:33" s="41" customFormat="1" ht="15.5" hidden="1" x14ac:dyDescent="0.35">
      <c r="C3" s="2"/>
      <c r="D3" s="65"/>
      <c r="E3" s="2"/>
      <c r="F3" s="65"/>
      <c r="G3" s="2"/>
      <c r="H3" s="65"/>
      <c r="Q3" s="23"/>
      <c r="R3" s="23"/>
      <c r="S3" s="23"/>
      <c r="T3" s="23"/>
      <c r="U3" s="23"/>
      <c r="V3" s="23"/>
      <c r="W3" s="23"/>
      <c r="X3" s="23"/>
      <c r="Y3" s="23"/>
      <c r="Z3" s="23"/>
      <c r="AA3" s="23"/>
      <c r="AB3" s="23"/>
      <c r="AC3" s="23"/>
      <c r="AD3" s="23"/>
      <c r="AE3" s="23"/>
      <c r="AF3" s="23"/>
      <c r="AG3" s="23"/>
    </row>
    <row r="4" spans="3:33" s="41" customFormat="1" ht="15.5" hidden="1" x14ac:dyDescent="0.35">
      <c r="C4" s="2"/>
      <c r="D4" s="65"/>
      <c r="E4" s="2"/>
      <c r="F4" s="65"/>
      <c r="G4" s="2"/>
      <c r="H4" s="65"/>
      <c r="K4" s="5" t="s">
        <v>2</v>
      </c>
      <c r="Q4" s="23"/>
      <c r="R4" s="23"/>
      <c r="S4" s="23"/>
      <c r="T4" s="23"/>
      <c r="U4" s="23"/>
      <c r="V4" s="23"/>
      <c r="W4" s="23"/>
      <c r="X4" s="23"/>
      <c r="Y4" s="23"/>
      <c r="Z4" s="23"/>
      <c r="AA4" s="23"/>
      <c r="AB4" s="23"/>
      <c r="AC4" s="23"/>
      <c r="AD4" s="23"/>
      <c r="AE4" s="23"/>
      <c r="AF4" s="23"/>
      <c r="AG4" s="23"/>
    </row>
    <row r="5" spans="3:33" s="41" customFormat="1" ht="15.5" hidden="1" x14ac:dyDescent="0.35">
      <c r="C5" s="2"/>
      <c r="D5" s="65"/>
      <c r="E5" s="2"/>
      <c r="F5" s="65"/>
      <c r="G5" s="2"/>
      <c r="H5" s="65"/>
      <c r="K5" s="5" t="str">
        <f>Introduction!G4</f>
        <v>YYYY-MM-DD</v>
      </c>
      <c r="Q5" s="23"/>
      <c r="R5" s="23"/>
      <c r="S5" s="23"/>
      <c r="T5" s="23"/>
      <c r="U5" s="23"/>
      <c r="V5" s="23"/>
      <c r="W5" s="23"/>
      <c r="X5" s="23"/>
      <c r="Y5" s="23"/>
      <c r="Z5" s="23"/>
      <c r="AA5" s="23"/>
      <c r="AB5" s="23"/>
      <c r="AC5" s="23"/>
      <c r="AD5" s="23"/>
      <c r="AE5" s="23"/>
      <c r="AF5" s="23"/>
      <c r="AG5" s="23"/>
    </row>
    <row r="6" spans="3:33" s="41" customFormat="1" ht="15.5" hidden="1" x14ac:dyDescent="0.35">
      <c r="C6" s="65"/>
      <c r="D6" s="65"/>
      <c r="E6" s="65"/>
      <c r="F6" s="65"/>
      <c r="G6" s="65"/>
      <c r="H6" s="65"/>
      <c r="Q6" s="23"/>
      <c r="R6" s="23"/>
      <c r="S6" s="23"/>
      <c r="T6" s="23"/>
      <c r="U6" s="23"/>
      <c r="V6" s="23"/>
      <c r="W6" s="23"/>
      <c r="X6" s="23"/>
      <c r="Y6" s="23"/>
      <c r="Z6" s="23"/>
      <c r="AA6" s="23"/>
      <c r="AB6" s="23"/>
      <c r="AC6" s="23"/>
      <c r="AD6" s="23"/>
      <c r="AE6" s="23"/>
      <c r="AF6" s="23"/>
      <c r="AG6" s="23"/>
    </row>
    <row r="7" spans="3:33" s="41" customFormat="1" ht="15.5" hidden="1" x14ac:dyDescent="0.35">
      <c r="C7" s="65"/>
      <c r="D7" s="65"/>
      <c r="E7" s="65"/>
      <c r="F7" s="65"/>
      <c r="G7" s="65"/>
      <c r="H7" s="65"/>
      <c r="I7" s="23"/>
      <c r="J7" s="23"/>
      <c r="K7" s="23"/>
      <c r="Q7" s="23"/>
      <c r="R7" s="23"/>
      <c r="S7" s="23"/>
      <c r="T7" s="23"/>
      <c r="U7" s="23"/>
      <c r="V7" s="23"/>
      <c r="W7" s="23"/>
      <c r="X7" s="23"/>
      <c r="Y7" s="23"/>
      <c r="Z7" s="23"/>
      <c r="AA7" s="23"/>
      <c r="AB7" s="23"/>
      <c r="AC7" s="23"/>
      <c r="AD7" s="23"/>
      <c r="AE7" s="23"/>
      <c r="AF7" s="23"/>
      <c r="AG7" s="23"/>
    </row>
    <row r="8" spans="3:33" s="41" customFormat="1" x14ac:dyDescent="0.35">
      <c r="C8" s="23"/>
      <c r="D8" s="23"/>
      <c r="E8" s="23"/>
      <c r="F8" s="23"/>
      <c r="G8" s="23"/>
      <c r="H8" s="23"/>
      <c r="I8" s="23"/>
      <c r="J8" s="23"/>
      <c r="K8" s="23"/>
      <c r="Q8" s="23"/>
      <c r="R8" s="23"/>
      <c r="S8" s="23"/>
      <c r="T8" s="23"/>
      <c r="U8" s="23"/>
      <c r="V8" s="23"/>
      <c r="W8" s="23"/>
      <c r="X8" s="23"/>
      <c r="Y8" s="23"/>
      <c r="Z8" s="23"/>
      <c r="AA8" s="23"/>
      <c r="AB8" s="23"/>
      <c r="AC8" s="23"/>
      <c r="AD8" s="23"/>
      <c r="AE8" s="23"/>
      <c r="AF8" s="23"/>
      <c r="AG8" s="23"/>
    </row>
    <row r="9" spans="3:33" s="41" customFormat="1" ht="15.5" x14ac:dyDescent="0.35">
      <c r="C9" s="14" t="s">
        <v>1943</v>
      </c>
      <c r="D9" s="162"/>
      <c r="E9" s="162"/>
      <c r="F9" s="162"/>
      <c r="G9" s="162"/>
      <c r="H9" s="162"/>
      <c r="I9" s="162"/>
      <c r="J9" s="162"/>
      <c r="K9" s="162"/>
      <c r="Q9" s="23"/>
      <c r="R9" s="23"/>
      <c r="S9" s="23"/>
      <c r="T9" s="23"/>
      <c r="U9" s="23"/>
      <c r="V9" s="23"/>
      <c r="W9" s="23"/>
      <c r="X9" s="23"/>
      <c r="Y9" s="23"/>
      <c r="Z9" s="23"/>
      <c r="AA9" s="23"/>
      <c r="AB9" s="23"/>
      <c r="AC9" s="23"/>
      <c r="AD9" s="23"/>
      <c r="AE9" s="23"/>
      <c r="AF9" s="23"/>
      <c r="AG9" s="23"/>
    </row>
    <row r="10" spans="3:33" s="41" customFormat="1" ht="21" customHeight="1" x14ac:dyDescent="0.35">
      <c r="C10" s="330" t="s">
        <v>1857</v>
      </c>
      <c r="D10" s="330"/>
      <c r="E10" s="330"/>
      <c r="F10" s="330"/>
      <c r="G10" s="172"/>
      <c r="H10" s="172"/>
      <c r="I10" s="194"/>
      <c r="J10" s="172"/>
      <c r="K10" s="172"/>
      <c r="L10" s="193"/>
      <c r="Q10" s="23"/>
      <c r="R10" s="23"/>
      <c r="S10" s="23"/>
      <c r="T10" s="23"/>
      <c r="U10" s="23"/>
      <c r="V10" s="23"/>
      <c r="W10" s="23"/>
      <c r="X10" s="23"/>
      <c r="Y10" s="23"/>
      <c r="Z10" s="23"/>
      <c r="AA10" s="23"/>
      <c r="AB10" s="23"/>
      <c r="AC10" s="23"/>
      <c r="AD10" s="23"/>
      <c r="AE10" s="23"/>
      <c r="AF10" s="23"/>
      <c r="AG10" s="23"/>
    </row>
    <row r="11" spans="3:33" s="41" customFormat="1" ht="15.65" customHeight="1" x14ac:dyDescent="0.35">
      <c r="C11" s="348" t="s">
        <v>1862</v>
      </c>
      <c r="D11" s="348"/>
      <c r="E11" s="348"/>
      <c r="F11" s="348"/>
      <c r="G11" s="348"/>
      <c r="H11" s="173"/>
      <c r="I11" s="347"/>
      <c r="J11" s="347"/>
      <c r="K11" s="347"/>
      <c r="Q11" s="23"/>
      <c r="R11" s="23"/>
      <c r="S11" s="23"/>
      <c r="T11" s="23"/>
      <c r="U11" s="23"/>
      <c r="V11" s="23"/>
      <c r="W11" s="23"/>
      <c r="X11" s="23"/>
      <c r="Y11" s="23"/>
      <c r="Z11" s="23"/>
      <c r="AA11" s="23"/>
      <c r="AB11" s="23"/>
      <c r="AC11" s="23"/>
      <c r="AD11" s="23"/>
      <c r="AE11" s="23"/>
      <c r="AF11" s="23"/>
      <c r="AG11" s="23"/>
    </row>
    <row r="12" spans="3:33" s="41" customFormat="1" ht="15.65" customHeight="1" x14ac:dyDescent="0.35">
      <c r="C12" s="348" t="s">
        <v>1942</v>
      </c>
      <c r="D12" s="348"/>
      <c r="E12" s="348"/>
      <c r="F12" s="348"/>
      <c r="G12" s="348"/>
      <c r="H12" s="173"/>
      <c r="I12" s="347"/>
      <c r="J12" s="347"/>
      <c r="K12" s="347"/>
      <c r="Q12" s="23"/>
      <c r="R12" s="23"/>
      <c r="S12" s="23"/>
      <c r="T12" s="23"/>
      <c r="U12" s="23"/>
      <c r="V12" s="23"/>
      <c r="W12" s="23"/>
      <c r="X12" s="23"/>
      <c r="Y12" s="23"/>
      <c r="Z12" s="23"/>
      <c r="AA12" s="23"/>
      <c r="AB12" s="23"/>
      <c r="AC12" s="23"/>
      <c r="AD12" s="23"/>
      <c r="AE12" s="23"/>
      <c r="AF12" s="23"/>
      <c r="AG12" s="23"/>
    </row>
    <row r="13" spans="3:33" s="41" customFormat="1" ht="15.65" customHeight="1" x14ac:dyDescent="0.35">
      <c r="C13" s="348" t="s">
        <v>1941</v>
      </c>
      <c r="D13" s="348"/>
      <c r="E13" s="348"/>
      <c r="F13" s="348"/>
      <c r="G13" s="348"/>
      <c r="H13" s="173"/>
      <c r="I13" s="347"/>
      <c r="J13" s="347"/>
      <c r="K13" s="347"/>
      <c r="Q13" s="23"/>
      <c r="R13" s="23"/>
      <c r="S13" s="23"/>
      <c r="T13" s="23"/>
      <c r="U13" s="23"/>
      <c r="V13" s="23"/>
      <c r="W13" s="23"/>
      <c r="X13" s="23"/>
      <c r="Y13" s="23"/>
      <c r="Z13" s="23"/>
      <c r="AA13" s="23"/>
      <c r="AB13" s="23"/>
      <c r="AC13" s="23"/>
      <c r="AD13" s="23"/>
      <c r="AE13" s="23"/>
      <c r="AF13" s="23"/>
      <c r="AG13" s="23"/>
    </row>
    <row r="14" spans="3:33" s="41" customFormat="1" ht="15.65" customHeight="1" x14ac:dyDescent="0.35">
      <c r="C14" s="348" t="s">
        <v>1863</v>
      </c>
      <c r="D14" s="348"/>
      <c r="E14" s="348"/>
      <c r="F14" s="348"/>
      <c r="G14" s="348"/>
      <c r="H14" s="173"/>
      <c r="I14" s="347"/>
      <c r="J14" s="347"/>
      <c r="K14" s="347"/>
      <c r="Q14" s="23"/>
      <c r="R14" s="23"/>
      <c r="S14" s="23"/>
      <c r="T14" s="23"/>
      <c r="U14" s="23"/>
      <c r="V14" s="23"/>
      <c r="W14" s="23"/>
      <c r="X14" s="23"/>
      <c r="Y14" s="23"/>
      <c r="Z14" s="23"/>
      <c r="AA14" s="23"/>
      <c r="AB14" s="23"/>
      <c r="AC14" s="23"/>
      <c r="AD14" s="23"/>
      <c r="AE14" s="23"/>
      <c r="AF14" s="23"/>
      <c r="AG14" s="23"/>
    </row>
    <row r="15" spans="3:33" s="41" customFormat="1" ht="15.65" customHeight="1" x14ac:dyDescent="0.35">
      <c r="C15" s="348" t="s">
        <v>1864</v>
      </c>
      <c r="D15" s="348"/>
      <c r="E15" s="348"/>
      <c r="F15" s="348"/>
      <c r="G15" s="348"/>
      <c r="H15" s="173"/>
      <c r="I15" s="347"/>
      <c r="J15" s="347"/>
      <c r="K15" s="347"/>
      <c r="Q15" s="23"/>
      <c r="R15" s="23"/>
      <c r="S15" s="23"/>
      <c r="T15" s="23"/>
      <c r="U15" s="23"/>
      <c r="V15" s="23"/>
      <c r="W15" s="23"/>
      <c r="X15" s="23"/>
      <c r="Y15" s="23"/>
      <c r="Z15" s="23"/>
      <c r="AA15" s="23"/>
      <c r="AB15" s="23"/>
      <c r="AC15" s="23"/>
      <c r="AD15" s="23"/>
      <c r="AE15" s="23"/>
      <c r="AF15" s="23"/>
      <c r="AG15" s="23"/>
    </row>
    <row r="16" spans="3:33" s="41" customFormat="1" ht="15.5" x14ac:dyDescent="0.35">
      <c r="C16" s="321" t="s">
        <v>1859</v>
      </c>
      <c r="D16" s="321"/>
      <c r="E16" s="321"/>
      <c r="F16" s="321"/>
      <c r="G16" s="321"/>
      <c r="H16" s="321"/>
      <c r="I16" s="321"/>
      <c r="J16" s="321"/>
      <c r="K16" s="321"/>
      <c r="Q16" s="23"/>
      <c r="R16" s="23"/>
      <c r="S16" s="23"/>
      <c r="T16" s="23"/>
      <c r="U16" s="23"/>
      <c r="V16" s="23"/>
      <c r="W16" s="23"/>
      <c r="X16" s="23"/>
      <c r="Y16" s="23"/>
      <c r="Z16" s="23"/>
      <c r="AA16" s="23"/>
      <c r="AB16" s="23"/>
      <c r="AC16" s="23"/>
      <c r="AD16" s="23"/>
      <c r="AE16" s="23"/>
      <c r="AF16" s="23"/>
      <c r="AG16" s="23"/>
    </row>
    <row r="18" spans="2:34" ht="23.5" x14ac:dyDescent="0.35">
      <c r="C18" s="345" t="s">
        <v>1940</v>
      </c>
      <c r="D18" s="345"/>
      <c r="E18" s="345"/>
      <c r="F18" s="345"/>
      <c r="G18" s="345"/>
      <c r="H18" s="345"/>
      <c r="I18" s="345"/>
      <c r="J18" s="345"/>
      <c r="K18" s="345"/>
    </row>
    <row r="19" spans="2:34" ht="14.25" customHeight="1" x14ac:dyDescent="0.35">
      <c r="C19" s="339" t="s">
        <v>1771</v>
      </c>
      <c r="D19" s="339"/>
      <c r="E19" s="339"/>
      <c r="F19" s="339"/>
      <c r="G19" s="339"/>
      <c r="H19" s="339"/>
      <c r="I19" s="339"/>
      <c r="J19" s="339"/>
      <c r="K19" s="338"/>
    </row>
    <row r="21" spans="2:34" x14ac:dyDescent="0.35">
      <c r="B21" s="41" t="s">
        <v>1646</v>
      </c>
      <c r="C21" s="41" t="s">
        <v>1772</v>
      </c>
      <c r="D21" s="41" t="s">
        <v>1652</v>
      </c>
      <c r="E21" s="41" t="s">
        <v>1653</v>
      </c>
      <c r="F21" s="41" t="s">
        <v>1654</v>
      </c>
      <c r="G21" s="41" t="s">
        <v>1655</v>
      </c>
      <c r="H21" s="41" t="s">
        <v>1651</v>
      </c>
      <c r="I21" s="41" t="s">
        <v>1774</v>
      </c>
      <c r="J21" s="41" t="s">
        <v>1590</v>
      </c>
      <c r="K21" s="41" t="s">
        <v>1658</v>
      </c>
      <c r="Q21" s="41"/>
      <c r="AH21" s="23"/>
    </row>
    <row r="22" spans="2:34" x14ac:dyDescent="0.35">
      <c r="B22" s="41" t="str">
        <f>VLOOKUP(C22,Companies[],3,FALSE)</f>
        <v>Oil &amp; Gas</v>
      </c>
      <c r="C22" s="41" t="s">
        <v>1762</v>
      </c>
      <c r="D22" s="41" t="s">
        <v>1660</v>
      </c>
      <c r="E22" s="41" t="s">
        <v>1661</v>
      </c>
      <c r="F22" s="41" t="s">
        <v>1007</v>
      </c>
      <c r="G22" s="41" t="s">
        <v>1007</v>
      </c>
      <c r="H22" s="41" t="s">
        <v>1832</v>
      </c>
      <c r="I22" s="41" t="s">
        <v>1207</v>
      </c>
      <c r="J22" s="258">
        <v>10000000</v>
      </c>
      <c r="Q22" s="41"/>
      <c r="AH22" s="23"/>
    </row>
    <row r="23" spans="2:34" x14ac:dyDescent="0.35">
      <c r="B23" s="41" t="str">
        <f>VLOOKUP(C23,Companies[],3,FALSE)</f>
        <v>Oil &amp; Gas</v>
      </c>
      <c r="C23" s="41" t="s">
        <v>1762</v>
      </c>
      <c r="D23" s="41" t="s">
        <v>1660</v>
      </c>
      <c r="E23" s="41" t="s">
        <v>291</v>
      </c>
      <c r="F23" s="41" t="s">
        <v>1007</v>
      </c>
      <c r="G23" s="41" t="s">
        <v>1007</v>
      </c>
      <c r="H23" s="41" t="s">
        <v>1659</v>
      </c>
      <c r="I23" s="41" t="s">
        <v>1342</v>
      </c>
      <c r="J23" s="258"/>
      <c r="Q23" s="41"/>
      <c r="AH23" s="23"/>
    </row>
    <row r="24" spans="2:34" x14ac:dyDescent="0.35">
      <c r="B24" s="41" t="str">
        <f>VLOOKUP(C24,Companies[],3,FALSE)</f>
        <v>Oil &amp; Gas</v>
      </c>
      <c r="C24" s="41" t="s">
        <v>1762</v>
      </c>
      <c r="D24" s="41" t="s">
        <v>1663</v>
      </c>
      <c r="E24" s="41" t="s">
        <v>1664</v>
      </c>
      <c r="F24" s="41" t="s">
        <v>1004</v>
      </c>
      <c r="G24" s="41" t="s">
        <v>1004</v>
      </c>
      <c r="H24" s="41" t="s">
        <v>1662</v>
      </c>
      <c r="I24" s="41" t="s">
        <v>1342</v>
      </c>
      <c r="J24" s="258"/>
      <c r="Q24" s="41"/>
      <c r="AH24" s="23"/>
    </row>
    <row r="25" spans="2:34" x14ac:dyDescent="0.35">
      <c r="B25" s="41" t="str">
        <f>VLOOKUP(C25,Companies[],3,FALSE)</f>
        <v>Oil &amp; Gas</v>
      </c>
      <c r="C25" s="41" t="s">
        <v>1762</v>
      </c>
      <c r="D25" s="41" t="s">
        <v>1663</v>
      </c>
      <c r="E25" s="41" t="s">
        <v>1668</v>
      </c>
      <c r="F25" s="41" t="s">
        <v>1004</v>
      </c>
      <c r="G25" s="41" t="s">
        <v>1004</v>
      </c>
      <c r="H25" s="41" t="s">
        <v>1832</v>
      </c>
      <c r="I25" s="41" t="s">
        <v>1342</v>
      </c>
      <c r="J25" s="258"/>
      <c r="Q25" s="41"/>
      <c r="AH25" s="23"/>
    </row>
    <row r="26" spans="2:34" x14ac:dyDescent="0.35">
      <c r="B26" s="41" t="str">
        <f>VLOOKUP(C26,Companies[],3,FALSE)</f>
        <v>Oil &amp; Gas</v>
      </c>
      <c r="C26" s="41" t="s">
        <v>1762</v>
      </c>
      <c r="D26" s="41" t="s">
        <v>1670</v>
      </c>
      <c r="E26" s="41" t="s">
        <v>1671</v>
      </c>
      <c r="F26" s="41" t="s">
        <v>1004</v>
      </c>
      <c r="G26" s="41" t="s">
        <v>1004</v>
      </c>
      <c r="H26" s="41" t="s">
        <v>1662</v>
      </c>
      <c r="I26" s="41" t="s">
        <v>1342</v>
      </c>
      <c r="J26" s="258"/>
      <c r="Q26" s="41"/>
      <c r="AH26" s="23"/>
    </row>
    <row r="27" spans="2:34" x14ac:dyDescent="0.35">
      <c r="B27" s="41" t="str">
        <f>VLOOKUP(C27,Companies[],3,FALSE)</f>
        <v>Oil &amp; Gas</v>
      </c>
      <c r="C27" s="41" t="s">
        <v>1762</v>
      </c>
      <c r="D27" s="41" t="s">
        <v>1670</v>
      </c>
      <c r="E27" s="41" t="s">
        <v>1673</v>
      </c>
      <c r="F27" s="41" t="s">
        <v>1004</v>
      </c>
      <c r="G27" s="41" t="s">
        <v>1004</v>
      </c>
      <c r="H27" s="41" t="s">
        <v>1662</v>
      </c>
      <c r="I27" s="41" t="s">
        <v>1207</v>
      </c>
      <c r="J27" s="258">
        <v>755000</v>
      </c>
      <c r="Q27" s="41"/>
      <c r="AH27" s="23"/>
    </row>
    <row r="28" spans="2:34" x14ac:dyDescent="0.35">
      <c r="B28" s="41" t="str">
        <f>VLOOKUP(C28,Companies[],3,FALSE)</f>
        <v>Oil &amp; Gas</v>
      </c>
      <c r="C28" s="41" t="s">
        <v>1762</v>
      </c>
      <c r="D28" s="41" t="s">
        <v>1670</v>
      </c>
      <c r="E28" s="41" t="s">
        <v>1675</v>
      </c>
      <c r="F28" s="41" t="s">
        <v>1004</v>
      </c>
      <c r="G28" s="41" t="s">
        <v>1004</v>
      </c>
      <c r="H28" s="41" t="s">
        <v>1662</v>
      </c>
      <c r="I28" s="41" t="s">
        <v>1207</v>
      </c>
      <c r="J28" s="258">
        <v>2870000</v>
      </c>
      <c r="Q28" s="41"/>
      <c r="AH28" s="23"/>
    </row>
    <row r="29" spans="2:34" x14ac:dyDescent="0.35">
      <c r="B29" s="41" t="str">
        <f>VLOOKUP(C29,Companies[],3,FALSE)</f>
        <v>Oil &amp; Gas</v>
      </c>
      <c r="C29" s="41" t="s">
        <v>1762</v>
      </c>
      <c r="D29" s="41" t="s">
        <v>1677</v>
      </c>
      <c r="E29" s="41" t="s">
        <v>1678</v>
      </c>
      <c r="F29" s="41" t="s">
        <v>1004</v>
      </c>
      <c r="G29" s="41" t="s">
        <v>1004</v>
      </c>
      <c r="H29" s="41" t="s">
        <v>1662</v>
      </c>
      <c r="I29" s="41" t="s">
        <v>1342</v>
      </c>
      <c r="J29" s="258"/>
      <c r="Q29" s="41"/>
      <c r="AH29" s="23"/>
    </row>
    <row r="30" spans="2:34" x14ac:dyDescent="0.35">
      <c r="B30" s="41" t="str">
        <f>VLOOKUP(C30,Companies[],3,FALSE)</f>
        <v>Oil &amp; Gas</v>
      </c>
      <c r="C30" s="41" t="s">
        <v>1762</v>
      </c>
      <c r="D30" s="41" t="s">
        <v>1677</v>
      </c>
      <c r="E30" s="41" t="s">
        <v>1680</v>
      </c>
      <c r="F30" s="41" t="s">
        <v>1004</v>
      </c>
      <c r="G30" s="41" t="s">
        <v>1004</v>
      </c>
      <c r="H30" s="41" t="s">
        <v>1662</v>
      </c>
      <c r="I30" s="41" t="s">
        <v>1342</v>
      </c>
      <c r="J30" s="258"/>
      <c r="Q30" s="41"/>
      <c r="AH30" s="23"/>
    </row>
    <row r="31" spans="2:34" x14ac:dyDescent="0.35">
      <c r="B31" s="41" t="str">
        <f>VLOOKUP(C31,Companies[],3,FALSE)</f>
        <v>Oil &amp; Gas</v>
      </c>
      <c r="C31" s="41" t="s">
        <v>1762</v>
      </c>
      <c r="D31" s="41" t="s">
        <v>1663</v>
      </c>
      <c r="E31" s="41" t="s">
        <v>1746</v>
      </c>
      <c r="F31" s="41" t="s">
        <v>1004</v>
      </c>
      <c r="G31" s="41" t="s">
        <v>1004</v>
      </c>
      <c r="H31" s="41" t="s">
        <v>1682</v>
      </c>
      <c r="I31" s="41" t="s">
        <v>1342</v>
      </c>
      <c r="J31" s="258"/>
      <c r="Q31" s="41"/>
      <c r="AH31" s="23"/>
    </row>
    <row r="32" spans="2:34" x14ac:dyDescent="0.35">
      <c r="B32" s="41" t="str">
        <f>VLOOKUP(C32,Companies[],3,FALSE)</f>
        <v>&lt;Choose sector&gt;</v>
      </c>
      <c r="C32" s="41" t="s">
        <v>1842</v>
      </c>
      <c r="D32" s="41" t="s">
        <v>1663</v>
      </c>
      <c r="E32" s="41" t="s">
        <v>1668</v>
      </c>
      <c r="F32" s="41" t="s">
        <v>1004</v>
      </c>
      <c r="G32" s="41" t="s">
        <v>1004</v>
      </c>
      <c r="H32" s="41" t="s">
        <v>1682</v>
      </c>
      <c r="I32" s="41" t="s">
        <v>1207</v>
      </c>
      <c r="J32" s="258">
        <v>1000000</v>
      </c>
      <c r="Q32" s="41"/>
      <c r="AH32" s="23"/>
    </row>
    <row r="33" spans="2:34" x14ac:dyDescent="0.35">
      <c r="B33" s="41" t="str">
        <f>VLOOKUP(C33,Companies[],3,FALSE)</f>
        <v>Oil &amp; Gas</v>
      </c>
      <c r="C33" s="41" t="s">
        <v>1762</v>
      </c>
      <c r="D33" s="41" t="s">
        <v>1670</v>
      </c>
      <c r="E33" s="41" t="s">
        <v>1746</v>
      </c>
      <c r="F33" s="41" t="s">
        <v>1004</v>
      </c>
      <c r="G33" s="41" t="s">
        <v>1004</v>
      </c>
      <c r="H33" s="41" t="s">
        <v>1682</v>
      </c>
      <c r="I33" s="41" t="s">
        <v>1342</v>
      </c>
      <c r="J33" s="258"/>
      <c r="Q33" s="41"/>
      <c r="AH33" s="23"/>
    </row>
    <row r="34" spans="2:34" x14ac:dyDescent="0.35">
      <c r="B34" s="41" t="str">
        <f>VLOOKUP(C34,Companies[],3,FALSE)</f>
        <v>Oil &amp; Gas</v>
      </c>
      <c r="C34" s="41" t="s">
        <v>1762</v>
      </c>
      <c r="D34" s="41" t="s">
        <v>1670</v>
      </c>
      <c r="E34" s="41" t="s">
        <v>1673</v>
      </c>
      <c r="F34" s="41" t="s">
        <v>1004</v>
      </c>
      <c r="G34" s="41" t="s">
        <v>1004</v>
      </c>
      <c r="H34" s="41" t="s">
        <v>1682</v>
      </c>
      <c r="I34" s="41" t="s">
        <v>1342</v>
      </c>
      <c r="J34" s="258"/>
      <c r="Q34" s="41"/>
      <c r="AH34" s="23"/>
    </row>
    <row r="35" spans="2:34" x14ac:dyDescent="0.35">
      <c r="B35" s="41" t="str">
        <f>VLOOKUP(C35,Companies[],3,FALSE)</f>
        <v>Oil &amp; Gas</v>
      </c>
      <c r="C35" s="41" t="s">
        <v>1762</v>
      </c>
      <c r="D35" s="41" t="s">
        <v>1670</v>
      </c>
      <c r="E35" s="41" t="s">
        <v>1675</v>
      </c>
      <c r="F35" s="41" t="s">
        <v>1004</v>
      </c>
      <c r="G35" s="41" t="s">
        <v>1004</v>
      </c>
      <c r="H35" s="41" t="s">
        <v>1682</v>
      </c>
      <c r="I35" s="41" t="s">
        <v>1342</v>
      </c>
      <c r="J35" s="258"/>
      <c r="Q35" s="41"/>
      <c r="AH35" s="23"/>
    </row>
    <row r="36" spans="2:34" x14ac:dyDescent="0.35">
      <c r="B36" s="41" t="str">
        <f>VLOOKUP(C36,Companies[],3,FALSE)</f>
        <v>Oil &amp; Gas</v>
      </c>
      <c r="C36" s="41" t="s">
        <v>1762</v>
      </c>
      <c r="D36" s="41" t="s">
        <v>1677</v>
      </c>
      <c r="E36" s="41" t="s">
        <v>1678</v>
      </c>
      <c r="F36" s="41" t="s">
        <v>1004</v>
      </c>
      <c r="G36" s="41" t="s">
        <v>1004</v>
      </c>
      <c r="H36" s="41" t="s">
        <v>1682</v>
      </c>
      <c r="I36" s="41" t="s">
        <v>1342</v>
      </c>
      <c r="J36" s="258"/>
      <c r="Q36" s="41"/>
      <c r="AH36" s="23"/>
    </row>
    <row r="37" spans="2:34" x14ac:dyDescent="0.35">
      <c r="B37" s="41" t="str">
        <f>VLOOKUP(C37,Companies[],3,FALSE)</f>
        <v>Oil &amp; Gas</v>
      </c>
      <c r="C37" s="41" t="s">
        <v>1762</v>
      </c>
      <c r="D37" s="41" t="s">
        <v>1677</v>
      </c>
      <c r="E37" s="41" t="s">
        <v>1680</v>
      </c>
      <c r="F37" s="41" t="s">
        <v>1004</v>
      </c>
      <c r="G37" s="41" t="s">
        <v>1004</v>
      </c>
      <c r="H37" s="41" t="s">
        <v>1682</v>
      </c>
      <c r="I37" s="41" t="s">
        <v>1342</v>
      </c>
      <c r="J37" s="258"/>
      <c r="Q37" s="41"/>
      <c r="AH37" s="23"/>
    </row>
    <row r="38" spans="2:34" x14ac:dyDescent="0.35">
      <c r="B38" s="69" t="str">
        <f>VLOOKUP(C38,Companies[],3,FALSE)</f>
        <v>&lt;Choose sector&gt;</v>
      </c>
      <c r="C38" s="69" t="s">
        <v>1767</v>
      </c>
      <c r="H38" s="69"/>
      <c r="J38" s="258"/>
      <c r="Q38" s="41"/>
      <c r="AH38" s="23"/>
    </row>
    <row r="39" spans="2:34" ht="14.5" thickBot="1" x14ac:dyDescent="0.4">
      <c r="G39" s="49"/>
    </row>
    <row r="40" spans="2:34" s="41" customFormat="1" ht="16" thickBot="1" x14ac:dyDescent="0.4">
      <c r="G40" s="49"/>
      <c r="I40" s="164" t="s">
        <v>1755</v>
      </c>
      <c r="J40" s="165" t="s">
        <v>1207</v>
      </c>
      <c r="K40" s="174">
        <f>SUM(Table10[Revenue value])</f>
        <v>14625000</v>
      </c>
      <c r="Q40" s="23"/>
      <c r="R40" s="23"/>
      <c r="S40" s="23"/>
      <c r="T40" s="23"/>
      <c r="U40" s="23"/>
      <c r="V40" s="23"/>
      <c r="W40" s="23"/>
      <c r="X40" s="23"/>
      <c r="Y40" s="23"/>
      <c r="Z40" s="23"/>
      <c r="AA40" s="23"/>
      <c r="AB40" s="23"/>
      <c r="AC40" s="23"/>
      <c r="AD40" s="23"/>
      <c r="AE40" s="23"/>
      <c r="AF40" s="23"/>
      <c r="AG40" s="23"/>
    </row>
    <row r="41" spans="2:34" x14ac:dyDescent="0.35">
      <c r="C41" s="41" t="s">
        <v>1947</v>
      </c>
    </row>
    <row r="42" spans="2:34" ht="23.5" x14ac:dyDescent="0.35">
      <c r="C42" s="57" t="s">
        <v>1756</v>
      </c>
      <c r="D42" s="47"/>
      <c r="E42" s="47"/>
      <c r="F42" s="47"/>
      <c r="G42" s="47"/>
      <c r="H42" s="47"/>
      <c r="I42" s="47"/>
      <c r="J42" s="47"/>
      <c r="K42" s="47"/>
    </row>
    <row r="43" spans="2:34" x14ac:dyDescent="0.35">
      <c r="C43" s="45" t="s">
        <v>1757</v>
      </c>
      <c r="D43" s="44"/>
      <c r="E43" s="44"/>
      <c r="F43" s="44"/>
      <c r="G43" s="50"/>
      <c r="H43" s="44"/>
      <c r="I43" s="44"/>
      <c r="J43" s="44"/>
      <c r="K43" s="44"/>
    </row>
    <row r="44" spans="2:34" x14ac:dyDescent="0.35">
      <c r="C44" s="45"/>
      <c r="D44" s="44"/>
      <c r="E44" s="44"/>
      <c r="F44" s="44"/>
      <c r="G44" s="50"/>
      <c r="H44" s="44"/>
      <c r="I44" s="44"/>
      <c r="J44" s="44"/>
      <c r="K44" s="44"/>
    </row>
    <row r="45" spans="2:34" x14ac:dyDescent="0.35">
      <c r="C45" s="45" t="s">
        <v>1739</v>
      </c>
      <c r="D45" s="346" t="s">
        <v>1744</v>
      </c>
      <c r="E45" s="346"/>
      <c r="F45" s="346"/>
      <c r="G45" s="346"/>
      <c r="H45" s="346"/>
      <c r="I45" s="346"/>
      <c r="J45" s="346"/>
      <c r="K45" s="346"/>
    </row>
    <row r="46" spans="2:34" x14ac:dyDescent="0.35">
      <c r="C46" s="45" t="s">
        <v>1740</v>
      </c>
      <c r="D46" s="346" t="s">
        <v>1744</v>
      </c>
      <c r="E46" s="346"/>
      <c r="F46" s="346"/>
      <c r="G46" s="346"/>
      <c r="H46" s="346"/>
      <c r="I46" s="346"/>
      <c r="J46" s="346"/>
      <c r="K46" s="346"/>
    </row>
    <row r="47" spans="2:34" x14ac:dyDescent="0.35">
      <c r="C47" s="45" t="s">
        <v>1741</v>
      </c>
      <c r="D47" s="346" t="s">
        <v>1744</v>
      </c>
      <c r="E47" s="346"/>
      <c r="F47" s="346"/>
      <c r="G47" s="346"/>
      <c r="H47" s="346"/>
      <c r="I47" s="346"/>
      <c r="J47" s="346"/>
      <c r="K47" s="346"/>
    </row>
    <row r="48" spans="2:34" x14ac:dyDescent="0.35">
      <c r="C48" s="45" t="s">
        <v>1742</v>
      </c>
      <c r="D48" s="346" t="s">
        <v>1744</v>
      </c>
      <c r="E48" s="346"/>
      <c r="F48" s="346"/>
      <c r="G48" s="346"/>
      <c r="H48" s="346"/>
      <c r="I48" s="346"/>
      <c r="J48" s="346"/>
      <c r="K48" s="346"/>
    </row>
    <row r="49" spans="3:11" x14ac:dyDescent="0.35">
      <c r="C49" s="45" t="s">
        <v>1743</v>
      </c>
      <c r="D49" s="44" t="s">
        <v>1767</v>
      </c>
      <c r="E49" s="44"/>
      <c r="F49" s="44"/>
      <c r="G49" s="50"/>
      <c r="H49" s="44"/>
      <c r="I49" s="44"/>
      <c r="J49" s="44"/>
      <c r="K49" s="44"/>
    </row>
    <row r="50" spans="3:11" x14ac:dyDescent="0.35">
      <c r="C50" s="45"/>
      <c r="D50" s="44"/>
      <c r="E50" s="44"/>
      <c r="F50" s="44"/>
      <c r="G50" s="50"/>
      <c r="H50" s="44"/>
      <c r="I50" s="44"/>
      <c r="J50" s="44"/>
      <c r="K50" s="44"/>
    </row>
    <row r="51" spans="3:11" ht="16" hidden="1" thickBot="1" x14ac:dyDescent="0.4">
      <c r="C51" s="9"/>
      <c r="D51" s="9"/>
      <c r="E51" s="9"/>
      <c r="F51" s="9"/>
      <c r="G51" s="9"/>
      <c r="H51" s="9"/>
      <c r="I51" s="9"/>
      <c r="J51" s="9"/>
      <c r="K51" s="9"/>
    </row>
    <row r="53" spans="3:11" s="98" customFormat="1" ht="16" hidden="1" thickBot="1" x14ac:dyDescent="0.4">
      <c r="C53" s="312" t="s">
        <v>1969</v>
      </c>
      <c r="D53" s="312"/>
      <c r="E53" s="312"/>
      <c r="F53" s="312"/>
      <c r="G53" s="312"/>
      <c r="H53" s="312"/>
      <c r="I53" s="312"/>
      <c r="J53" s="312"/>
      <c r="K53" s="312"/>
    </row>
    <row r="54" spans="3:11" ht="16" hidden="1" customHeight="1" thickBot="1" x14ac:dyDescent="0.4">
      <c r="C54" s="323" t="s">
        <v>4</v>
      </c>
      <c r="D54" s="323"/>
      <c r="E54" s="323"/>
      <c r="F54" s="323"/>
      <c r="G54" s="323"/>
      <c r="H54" s="323"/>
      <c r="I54" s="323"/>
      <c r="J54" s="323"/>
      <c r="K54" s="323"/>
    </row>
    <row r="55" spans="3:11" ht="14.5" hidden="1" customHeight="1" thickBot="1" x14ac:dyDescent="0.4">
      <c r="C55" s="322" t="s">
        <v>1686</v>
      </c>
      <c r="D55" s="322"/>
      <c r="E55" s="322"/>
      <c r="F55" s="322"/>
      <c r="G55" s="322"/>
      <c r="H55" s="322"/>
      <c r="I55" s="322"/>
      <c r="J55" s="322"/>
      <c r="K55" s="322"/>
    </row>
    <row r="56" spans="3:11" ht="16.5" hidden="1" customHeight="1" x14ac:dyDescent="0.35">
      <c r="C56" s="344" t="s">
        <v>5</v>
      </c>
      <c r="D56" s="344"/>
      <c r="E56" s="344"/>
      <c r="F56" s="344"/>
      <c r="G56" s="344"/>
      <c r="H56" s="344"/>
      <c r="I56" s="344"/>
      <c r="J56" s="344"/>
      <c r="K56" s="344"/>
    </row>
    <row r="57" spans="3:11" ht="16" thickBot="1" x14ac:dyDescent="0.4">
      <c r="C57" s="9"/>
      <c r="D57" s="9"/>
      <c r="E57" s="9"/>
      <c r="F57" s="9"/>
      <c r="G57" s="9"/>
      <c r="H57" s="9"/>
      <c r="I57" s="9"/>
      <c r="J57" s="9"/>
      <c r="K57" s="9"/>
    </row>
    <row r="58" spans="3:11" x14ac:dyDescent="0.35">
      <c r="C58" s="307" t="s">
        <v>3</v>
      </c>
      <c r="D58" s="307"/>
      <c r="E58" s="307"/>
      <c r="F58" s="307"/>
      <c r="G58" s="307"/>
      <c r="H58" s="307"/>
      <c r="I58" s="307"/>
      <c r="J58" s="307"/>
      <c r="K58" s="307"/>
    </row>
    <row r="59" spans="3:11" x14ac:dyDescent="0.35">
      <c r="C59" s="307" t="s">
        <v>1585</v>
      </c>
      <c r="D59" s="307"/>
      <c r="E59" s="307"/>
      <c r="F59" s="307"/>
      <c r="G59" s="307"/>
      <c r="H59" s="307"/>
      <c r="I59" s="307"/>
      <c r="J59" s="307"/>
      <c r="K59" s="307"/>
    </row>
  </sheetData>
  <protectedRanges>
    <protectedRange algorithmName="SHA-512" hashValue="19r0bVvPR7yZA0UiYij7Tv1CBk3noIABvFePbLhCJ4nk3L6A+Fy+RdPPS3STf+a52x4pG2PQK4FAkXK9epnlIA==" saltValue="gQC4yrLvnbJqxYZ0KSEoZA==" spinCount="100000" sqref="I40 H38 B38:D38 C39:D40 F39:G40 H39 B22:D37 H22:H37" name="Government revenues_1"/>
    <protectedRange algorithmName="SHA-512" hashValue="19r0bVvPR7yZA0UiYij7Tv1CBk3noIABvFePbLhCJ4nk3L6A+Fy+RdPPS3STf+a52x4pG2PQK4FAkXK9epnlIA==" saltValue="gQC4yrLvnbJqxYZ0KSEoZA==" spinCount="100000" sqref="J40 I22:I37" name="Government revenues_2"/>
  </protectedRanges>
  <mergeCells count="20">
    <mergeCell ref="I11:K15"/>
    <mergeCell ref="C16:K16"/>
    <mergeCell ref="C10:F10"/>
    <mergeCell ref="C11:G11"/>
    <mergeCell ref="C12:G12"/>
    <mergeCell ref="C13:G13"/>
    <mergeCell ref="C14:G14"/>
    <mergeCell ref="C15:G15"/>
    <mergeCell ref="C55:K55"/>
    <mergeCell ref="C56:K56"/>
    <mergeCell ref="C58:K58"/>
    <mergeCell ref="C59:K59"/>
    <mergeCell ref="C18:K18"/>
    <mergeCell ref="C19:K19"/>
    <mergeCell ref="C53:K53"/>
    <mergeCell ref="C54:K54"/>
    <mergeCell ref="D45:K45"/>
    <mergeCell ref="D46:K46"/>
    <mergeCell ref="D47:K47"/>
    <mergeCell ref="D48:K48"/>
  </mergeCells>
  <dataValidations count="12">
    <dataValidation type="list" allowBlank="1" showInputMessage="1" showErrorMessage="1" sqref="F39 D22:D38" xr:uid="{3D63B995-AC0B-4208-BD62-9C408DE48CDF}">
      <formula1>Government_entities_list</formula1>
    </dataValidation>
    <dataValidation type="list" allowBlank="1" showInputMessage="1" showErrorMessage="1" sqref="I22:I37 J40" xr:uid="{D122FD09-F6C9-4F3D-A48A-BB98A1F564D3}">
      <formula1>Currency_code_list</formula1>
    </dataValidation>
    <dataValidation type="textLength" allowBlank="1" showInputMessage="1" showErrorMessage="1" errorTitle="Please do not edit these cells" error="Please do not edit these cells" sqref="C42:K43 C19:K21" xr:uid="{5BD11D2E-7C8F-496F-A0AD-C865F4EBDE8D}">
      <formula1>10000</formula1>
      <formula2>50000</formula2>
    </dataValidation>
    <dataValidation type="decimal" allowBlank="1" showInputMessage="1" showErrorMessage="1" errorTitle="Please do not edit these cells" sqref="C51:K52" xr:uid="{F7A4BAB5-7FE3-437A-9461-C4ECDBB42C20}">
      <formula1>10000</formula1>
      <formula2>50000</formula2>
    </dataValidation>
    <dataValidation type="decimal" allowBlank="1" showInputMessage="1" showErrorMessage="1" errorTitle="Please do not edit those cells" error="Please do not edit those cells" sqref="C54:K59" xr:uid="{FBDCA25E-878E-4AE0-8291-8AE84EEF0183}">
      <formula1>10000</formula1>
      <formula2>50000</formula2>
    </dataValidation>
    <dataValidation allowBlank="1" showInputMessage="1" showErrorMessage="1" errorTitle="Please do not edit these cells" error="Please do not edit these cells" sqref="C18:K18 B21" xr:uid="{0B58CCE2-B1F4-4255-9B18-5B3E9ED2F666}"/>
    <dataValidation type="list" allowBlank="1" showInputMessage="1" showErrorMessage="1" sqref="B22:B38" xr:uid="{2BF32111-BE6B-4DF0-BCF7-817B9CC3189C}">
      <formula1>Sector_list</formula1>
    </dataValidation>
    <dataValidation type="list" allowBlank="1" showInputMessage="1" showErrorMessage="1" sqref="F22:G38" xr:uid="{6330F492-8F41-4B18-8338-9C60C4BF1F85}">
      <formula1>Simple_options_list</formula1>
    </dataValidation>
    <dataValidation type="list" showInputMessage="1" showErrorMessage="1" sqref="E22:E38" xr:uid="{A2CC0098-0BE4-4CF6-AC90-C6F944C038FF}">
      <formula1>Revenue_stream_list</formula1>
    </dataValidation>
    <dataValidation type="list" showInputMessage="1" showErrorMessage="1" sqref="H22:H38" xr:uid="{A6114BF9-8164-40A8-BE5B-291A21E8C59E}">
      <formula1>Projectname</formula1>
    </dataValidation>
    <dataValidation type="list" showInputMessage="1" showErrorMessage="1" sqref="C22:C38" xr:uid="{BC71062D-446F-42A4-BE9D-DD9B026D011F}">
      <formula1>Companies_list</formula1>
    </dataValidation>
    <dataValidation type="whole" allowBlank="1" showInputMessage="1" showErrorMessage="1" errorTitle="Please do not edit those cells" error="Please do not edit those cells" sqref="C53" xr:uid="{97730C26-3604-45B0-923C-60979FDEE1CF}">
      <formula1>444</formula1>
      <formula2>445</formula2>
    </dataValidation>
  </dataValidations>
  <hyperlinks>
    <hyperlink ref="C54:H54" r:id="rId1" display="Curious about your country? Check if you country implements the EITI Standard at  https://eiti.org/countries" xr:uid="{C5BEF366-CC76-4B8D-9837-AB4AE9D784B0}"/>
    <hyperlink ref="C56:H56" r:id="rId2" display="Give us your feedback or report a conflict in the data! Write to us at  data@eiti.org" xr:uid="{95DBD044-8DBB-4964-90DF-6F726CACDAA1}"/>
    <hyperlink ref="C55:H55" r:id="rId3" display="For the latest version of Summary data templates, see  https://eiti.org/summary-data-template" xr:uid="{A1A0FE7E-8E8E-4317-9516-2C66E0A488C5}"/>
    <hyperlink ref="C19" r:id="rId4" location="r4-1" display="EITI Requirement 4.1" xr:uid="{C2EB4DE3-FE2A-4B0E-A9A2-A17B452456B1}"/>
    <hyperlink ref="C16:K16" r:id="rId5" display="If you have any questions, please contact data@eiti.org" xr:uid="{2D9BE027-1642-4A10-B6F8-94EC851B8F28}"/>
    <hyperlink ref="C53:G53" r:id="rId6" display="Learn more about the EITI by visiting our website  https://eiti.org" xr:uid="{F25DDB17-8BBD-44E9-B425-5EC922D8960B}"/>
  </hyperlinks>
  <pageMargins left="0.7" right="0.7" top="0.75" bottom="0.75" header="0.3" footer="0.3"/>
  <pageSetup paperSize="9" orientation="portrait" r:id="rId7"/>
  <drawing r:id="rId8"/>
  <tableParts count="1">
    <tablePart r:id="rId9"/>
  </tableParts>
  <extLst>
    <ext xmlns:x14="http://schemas.microsoft.com/office/spreadsheetml/2009/9/main" uri="{CCE6A557-97BC-4b89-ADB6-D9C93CAAB3DF}">
      <x14:dataValidations xmlns:xm="http://schemas.microsoft.com/office/excel/2006/main" count="3">
        <x14:dataValidation type="list" allowBlank="1" showInputMessage="1" showErrorMessage="1" xr:uid="{00B93FFE-0975-4F61-88E6-01354697573A}">
          <x14:formula1>
            <xm:f>Lists!$E$2:$E$246</xm:f>
          </x14:formula1>
          <xm:sqref>H39</xm:sqref>
        </x14:dataValidation>
        <x14:dataValidation type="list" allowBlank="1" showInputMessage="1" showErrorMessage="1" xr:uid="{390C4D44-441F-4FA0-A685-BD4F90CF7CD4}">
          <x14:formula1>
            <xm:f>Lists!$S$3:$S$29</xm:f>
          </x14:formula1>
          <xm:sqref>C39</xm:sqref>
        </x14:dataValidation>
        <x14:dataValidation type="list" allowBlank="1" showInputMessage="1" showErrorMessage="1" xr:uid="{C542F02C-3C7B-4EC6-86A7-9FBD9C01D4F5}">
          <x14:formula1>
            <xm:f>Lists!$AA$3:$AA$9</xm:f>
          </x14:formula1>
          <xm:sqref>D39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C246"/>
  <sheetViews>
    <sheetView topLeftCell="A223" zoomScale="75" zoomScaleNormal="75" workbookViewId="0">
      <selection activeCell="E15" sqref="E15"/>
    </sheetView>
  </sheetViews>
  <sheetFormatPr defaultColWidth="9.1796875" defaultRowHeight="14" x14ac:dyDescent="0.35"/>
  <cols>
    <col min="1" max="1" width="38.81640625" style="23" bestFit="1" customWidth="1"/>
    <col min="2" max="3" width="17.54296875" style="23" customWidth="1"/>
    <col min="4" max="7" width="26.453125" style="23" customWidth="1"/>
    <col min="8" max="8" width="9.1796875" style="23"/>
    <col min="9" max="9" width="24.453125" style="23" customWidth="1"/>
    <col min="10" max="10" width="28.54296875" style="23" customWidth="1"/>
    <col min="11" max="11" width="20.453125" style="23" bestFit="1" customWidth="1"/>
    <col min="12" max="13" width="9.1796875" style="23"/>
    <col min="14" max="14" width="17.453125" style="23" customWidth="1"/>
    <col min="15" max="15" width="23.453125" style="23" customWidth="1"/>
    <col min="16" max="16" width="13.54296875" style="23" customWidth="1"/>
    <col min="17" max="18" width="9.1796875" style="23"/>
    <col min="19" max="19" width="15.81640625" style="23" customWidth="1"/>
    <col min="20" max="20" width="10.81640625" style="23" customWidth="1"/>
    <col min="21" max="26" width="9.1796875" style="23"/>
    <col min="27" max="27" width="10.453125" style="23" customWidth="1"/>
    <col min="28" max="28" width="9.1796875" style="23"/>
    <col min="29" max="29" width="15.54296875" style="23" customWidth="1"/>
    <col min="30" max="16384" width="9.1796875" style="23"/>
  </cols>
  <sheetData>
    <row r="1" spans="1:29" x14ac:dyDescent="0.35">
      <c r="A1" s="22" t="s">
        <v>987</v>
      </c>
      <c r="I1" s="22" t="s">
        <v>1005</v>
      </c>
      <c r="K1" s="22" t="s">
        <v>1350</v>
      </c>
      <c r="N1" s="22" t="s">
        <v>1366</v>
      </c>
      <c r="S1" s="22" t="s">
        <v>1625</v>
      </c>
      <c r="AA1" s="22" t="s">
        <v>1768</v>
      </c>
      <c r="AC1" s="22" t="s">
        <v>1776</v>
      </c>
    </row>
    <row r="2" spans="1:29" ht="14.5" x14ac:dyDescent="0.35">
      <c r="A2" s="22" t="s">
        <v>740</v>
      </c>
      <c r="B2" s="22" t="s">
        <v>741</v>
      </c>
      <c r="C2" s="22" t="s">
        <v>742</v>
      </c>
      <c r="D2" s="22" t="s">
        <v>743</v>
      </c>
      <c r="E2" s="22" t="s">
        <v>1326</v>
      </c>
      <c r="F2" s="22" t="s">
        <v>1327</v>
      </c>
      <c r="G2" s="22" t="s">
        <v>1014</v>
      </c>
      <c r="I2" s="23" t="s">
        <v>1006</v>
      </c>
      <c r="K2" s="23" t="s">
        <v>1006</v>
      </c>
      <c r="N2" s="38" t="s">
        <v>1506</v>
      </c>
      <c r="O2" s="38" t="s">
        <v>1507</v>
      </c>
      <c r="P2" s="38" t="s">
        <v>1508</v>
      </c>
      <c r="S2" s="22" t="s">
        <v>1626</v>
      </c>
      <c r="T2" s="22" t="s">
        <v>1624</v>
      </c>
      <c r="U2" s="22" t="s">
        <v>1588</v>
      </c>
      <c r="V2" s="22" t="s">
        <v>1641</v>
      </c>
      <c r="W2" s="22" t="s">
        <v>1642</v>
      </c>
      <c r="X2" s="22" t="s">
        <v>1643</v>
      </c>
      <c r="Y2" s="22" t="s">
        <v>1644</v>
      </c>
      <c r="AA2" s="22" t="s">
        <v>1647</v>
      </c>
      <c r="AC2" s="23" t="s">
        <v>1775</v>
      </c>
    </row>
    <row r="3" spans="1:29" x14ac:dyDescent="0.35">
      <c r="A3" s="23" t="s">
        <v>686</v>
      </c>
      <c r="B3" s="23" t="s">
        <v>687</v>
      </c>
      <c r="C3" s="23" t="s">
        <v>688</v>
      </c>
      <c r="D3" s="23" t="s">
        <v>975</v>
      </c>
      <c r="E3" s="23" t="s">
        <v>1207</v>
      </c>
      <c r="F3" s="23">
        <v>840</v>
      </c>
      <c r="G3" s="23" t="s">
        <v>1208</v>
      </c>
      <c r="I3" s="23" t="s">
        <v>1769</v>
      </c>
      <c r="K3" s="272" t="s">
        <v>1965</v>
      </c>
      <c r="N3" s="39" t="s">
        <v>1437</v>
      </c>
      <c r="O3" s="39" t="s">
        <v>1438</v>
      </c>
      <c r="P3" s="40" t="s">
        <v>1544</v>
      </c>
      <c r="S3" s="23" t="s">
        <v>1703</v>
      </c>
      <c r="T3" s="23" t="s">
        <v>1704</v>
      </c>
      <c r="U3" s="23" t="s">
        <v>1591</v>
      </c>
      <c r="V3" s="23" t="s">
        <v>1627</v>
      </c>
      <c r="W3" s="23" t="s">
        <v>1628</v>
      </c>
      <c r="X3" s="23" t="s">
        <v>1703</v>
      </c>
      <c r="Y3" s="23" t="s">
        <v>1703</v>
      </c>
      <c r="AA3" s="23" t="s">
        <v>1648</v>
      </c>
      <c r="AC3" s="23" t="s">
        <v>1777</v>
      </c>
    </row>
    <row r="4" spans="1:29" x14ac:dyDescent="0.35">
      <c r="A4" s="23" t="s">
        <v>11</v>
      </c>
      <c r="B4" s="23" t="s">
        <v>12</v>
      </c>
      <c r="C4" s="23" t="s">
        <v>13</v>
      </c>
      <c r="D4" s="23" t="s">
        <v>744</v>
      </c>
      <c r="E4" s="23" t="s">
        <v>1017</v>
      </c>
      <c r="F4" s="23">
        <v>971</v>
      </c>
      <c r="G4" s="23" t="s">
        <v>1018</v>
      </c>
      <c r="I4" s="23" t="s">
        <v>1004</v>
      </c>
      <c r="K4" s="273" t="s">
        <v>1782</v>
      </c>
      <c r="N4" s="39" t="s">
        <v>1413</v>
      </c>
      <c r="O4" s="39" t="s">
        <v>1414</v>
      </c>
      <c r="P4" s="40" t="s">
        <v>1532</v>
      </c>
      <c r="S4" s="23" t="s">
        <v>1705</v>
      </c>
      <c r="T4" s="23" t="s">
        <v>1706</v>
      </c>
      <c r="U4" s="23" t="s">
        <v>1592</v>
      </c>
      <c r="V4" s="23" t="s">
        <v>1627</v>
      </c>
      <c r="W4" s="23" t="s">
        <v>1628</v>
      </c>
      <c r="X4" s="23" t="s">
        <v>1705</v>
      </c>
      <c r="Y4" s="23" t="s">
        <v>1705</v>
      </c>
      <c r="AA4" s="23" t="s">
        <v>991</v>
      </c>
      <c r="AC4" s="23" t="s">
        <v>1778</v>
      </c>
    </row>
    <row r="5" spans="1:29" x14ac:dyDescent="0.35">
      <c r="A5" s="23" t="s">
        <v>14</v>
      </c>
      <c r="B5" s="23" t="s">
        <v>15</v>
      </c>
      <c r="C5" s="23" t="s">
        <v>16</v>
      </c>
      <c r="D5" s="23" t="s">
        <v>745</v>
      </c>
      <c r="E5" s="23" t="s">
        <v>1088</v>
      </c>
      <c r="F5" s="23">
        <v>978</v>
      </c>
      <c r="G5" s="23" t="s">
        <v>1089</v>
      </c>
      <c r="I5" s="23" t="s">
        <v>1009</v>
      </c>
      <c r="K5" s="23" t="s">
        <v>1948</v>
      </c>
      <c r="N5" s="39" t="s">
        <v>1464</v>
      </c>
      <c r="O5" s="39" t="s">
        <v>1465</v>
      </c>
      <c r="P5" s="40" t="s">
        <v>1558</v>
      </c>
      <c r="S5" s="23" t="s">
        <v>1629</v>
      </c>
      <c r="T5" s="23" t="s">
        <v>1594</v>
      </c>
      <c r="U5" s="23" t="s">
        <v>1593</v>
      </c>
      <c r="V5" s="23" t="s">
        <v>1627</v>
      </c>
      <c r="W5" s="23" t="s">
        <v>1629</v>
      </c>
      <c r="X5" s="23" t="s">
        <v>1629</v>
      </c>
      <c r="Y5" s="23" t="s">
        <v>1629</v>
      </c>
      <c r="AA5" s="23" t="s">
        <v>992</v>
      </c>
      <c r="AC5" s="23" t="s">
        <v>1667</v>
      </c>
    </row>
    <row r="6" spans="1:29" x14ac:dyDescent="0.35">
      <c r="A6" s="23" t="s">
        <v>17</v>
      </c>
      <c r="B6" s="23" t="s">
        <v>18</v>
      </c>
      <c r="C6" s="23" t="s">
        <v>19</v>
      </c>
      <c r="D6" s="23" t="s">
        <v>746</v>
      </c>
      <c r="E6" s="23" t="s">
        <v>1019</v>
      </c>
      <c r="F6" s="23">
        <v>8</v>
      </c>
      <c r="G6" s="23" t="s">
        <v>1020</v>
      </c>
      <c r="I6" s="23" t="s">
        <v>1007</v>
      </c>
      <c r="K6" s="23" t="s">
        <v>1008</v>
      </c>
      <c r="N6" s="39" t="s">
        <v>1494</v>
      </c>
      <c r="O6" s="39" t="s">
        <v>1495</v>
      </c>
      <c r="P6" s="40" t="s">
        <v>1573</v>
      </c>
      <c r="S6" s="23" t="s">
        <v>1630</v>
      </c>
      <c r="T6" s="23" t="s">
        <v>1596</v>
      </c>
      <c r="U6" s="23" t="s">
        <v>1595</v>
      </c>
      <c r="V6" s="23" t="s">
        <v>1627</v>
      </c>
      <c r="W6" s="23" t="s">
        <v>1630</v>
      </c>
      <c r="X6" s="23" t="s">
        <v>1630</v>
      </c>
      <c r="Y6" s="23" t="s">
        <v>1630</v>
      </c>
      <c r="AA6" s="23" t="s">
        <v>993</v>
      </c>
      <c r="AC6" s="23" t="s">
        <v>1779</v>
      </c>
    </row>
    <row r="7" spans="1:29" x14ac:dyDescent="0.35">
      <c r="A7" s="23" t="s">
        <v>20</v>
      </c>
      <c r="B7" s="23" t="s">
        <v>21</v>
      </c>
      <c r="C7" s="23" t="s">
        <v>22</v>
      </c>
      <c r="D7" s="23" t="s">
        <v>747</v>
      </c>
      <c r="E7" s="23" t="s">
        <v>1080</v>
      </c>
      <c r="F7" s="23">
        <v>12</v>
      </c>
      <c r="G7" s="23" t="s">
        <v>1081</v>
      </c>
      <c r="I7" s="23" t="s">
        <v>1008</v>
      </c>
      <c r="K7" s="23" t="s">
        <v>1783</v>
      </c>
      <c r="N7" s="39" t="s">
        <v>1496</v>
      </c>
      <c r="O7" s="39" t="s">
        <v>1497</v>
      </c>
      <c r="P7" s="40" t="s">
        <v>1574</v>
      </c>
      <c r="S7" s="23" t="s">
        <v>1707</v>
      </c>
      <c r="T7" s="23" t="s">
        <v>1708</v>
      </c>
      <c r="U7" s="23" t="s">
        <v>1597</v>
      </c>
      <c r="V7" s="23" t="s">
        <v>1627</v>
      </c>
      <c r="W7" s="23" t="s">
        <v>1631</v>
      </c>
      <c r="X7" s="23" t="s">
        <v>1707</v>
      </c>
      <c r="Y7" s="23" t="s">
        <v>1707</v>
      </c>
      <c r="AA7" s="23" t="s">
        <v>1008</v>
      </c>
      <c r="AC7" s="23" t="s">
        <v>994</v>
      </c>
    </row>
    <row r="8" spans="1:29" x14ac:dyDescent="0.35">
      <c r="A8" s="23" t="s">
        <v>23</v>
      </c>
      <c r="B8" s="23" t="s">
        <v>24</v>
      </c>
      <c r="C8" s="23" t="s">
        <v>25</v>
      </c>
      <c r="D8" s="23" t="s">
        <v>748</v>
      </c>
      <c r="E8" s="23" t="s">
        <v>1207</v>
      </c>
      <c r="F8" s="23">
        <v>840</v>
      </c>
      <c r="G8" s="23" t="s">
        <v>1208</v>
      </c>
      <c r="N8" s="39" t="s">
        <v>1383</v>
      </c>
      <c r="O8" s="39" t="s">
        <v>1384</v>
      </c>
      <c r="P8" s="40" t="s">
        <v>1517</v>
      </c>
      <c r="S8" s="23" t="s">
        <v>1709</v>
      </c>
      <c r="T8" s="23" t="s">
        <v>1710</v>
      </c>
      <c r="U8" s="23" t="s">
        <v>1598</v>
      </c>
      <c r="V8" s="23" t="s">
        <v>1627</v>
      </c>
      <c r="W8" s="23" t="s">
        <v>1631</v>
      </c>
      <c r="X8" s="23" t="s">
        <v>1709</v>
      </c>
      <c r="Y8" s="23" t="s">
        <v>1709</v>
      </c>
      <c r="AA8" s="23" t="s">
        <v>1649</v>
      </c>
      <c r="AC8" s="23" t="s">
        <v>1008</v>
      </c>
    </row>
    <row r="9" spans="1:29" x14ac:dyDescent="0.35">
      <c r="A9" s="23" t="s">
        <v>26</v>
      </c>
      <c r="B9" s="23" t="s">
        <v>27</v>
      </c>
      <c r="C9" s="23" t="s">
        <v>28</v>
      </c>
      <c r="D9" s="23" t="s">
        <v>749</v>
      </c>
      <c r="E9" s="23" t="s">
        <v>1088</v>
      </c>
      <c r="F9" s="23">
        <v>978</v>
      </c>
      <c r="G9" s="23" t="s">
        <v>1089</v>
      </c>
      <c r="I9" s="22" t="s">
        <v>1365</v>
      </c>
      <c r="N9" s="39" t="s">
        <v>1445</v>
      </c>
      <c r="O9" s="39" t="s">
        <v>1446</v>
      </c>
      <c r="P9" s="40" t="s">
        <v>1548</v>
      </c>
      <c r="S9" s="23" t="s">
        <v>1712</v>
      </c>
      <c r="T9" s="23" t="s">
        <v>1713</v>
      </c>
      <c r="U9" s="23" t="s">
        <v>1599</v>
      </c>
      <c r="V9" s="23" t="s">
        <v>1627</v>
      </c>
      <c r="W9" s="23" t="s">
        <v>1631</v>
      </c>
      <c r="X9" s="23" t="s">
        <v>1711</v>
      </c>
      <c r="Y9" s="23" t="s">
        <v>1712</v>
      </c>
      <c r="AA9" s="23" t="s">
        <v>994</v>
      </c>
    </row>
    <row r="10" spans="1:29" x14ac:dyDescent="0.35">
      <c r="A10" s="23" t="s">
        <v>29</v>
      </c>
      <c r="B10" s="23" t="s">
        <v>30</v>
      </c>
      <c r="C10" s="23" t="s">
        <v>31</v>
      </c>
      <c r="D10" s="23" t="s">
        <v>750</v>
      </c>
      <c r="E10" s="23" t="s">
        <v>1025</v>
      </c>
      <c r="F10" s="23">
        <v>973</v>
      </c>
      <c r="G10" s="23" t="s">
        <v>1026</v>
      </c>
      <c r="I10" s="24" t="s">
        <v>1326</v>
      </c>
      <c r="J10" s="24" t="s">
        <v>1327</v>
      </c>
      <c r="K10" s="25" t="s">
        <v>1014</v>
      </c>
      <c r="N10" s="39" t="s">
        <v>1468</v>
      </c>
      <c r="O10" s="39" t="s">
        <v>1469</v>
      </c>
      <c r="P10" s="40" t="s">
        <v>1560</v>
      </c>
      <c r="S10" s="23" t="s">
        <v>1714</v>
      </c>
      <c r="T10" s="23" t="s">
        <v>1715</v>
      </c>
      <c r="U10" s="23" t="s">
        <v>1600</v>
      </c>
      <c r="V10" s="23" t="s">
        <v>1627</v>
      </c>
      <c r="W10" s="23" t="s">
        <v>1631</v>
      </c>
      <c r="X10" s="23" t="s">
        <v>1711</v>
      </c>
      <c r="Y10" s="23" t="s">
        <v>1714</v>
      </c>
    </row>
    <row r="11" spans="1:29" x14ac:dyDescent="0.35">
      <c r="A11" s="23" t="s">
        <v>32</v>
      </c>
      <c r="B11" s="23" t="s">
        <v>33</v>
      </c>
      <c r="C11" s="23" t="s">
        <v>34</v>
      </c>
      <c r="D11" s="23" t="s">
        <v>751</v>
      </c>
      <c r="E11" s="23" t="s">
        <v>1217</v>
      </c>
      <c r="F11" s="23">
        <v>951</v>
      </c>
      <c r="G11" s="23" t="s">
        <v>1218</v>
      </c>
      <c r="I11" s="26" t="s">
        <v>1015</v>
      </c>
      <c r="J11" s="26">
        <v>784</v>
      </c>
      <c r="K11" s="27" t="s">
        <v>1016</v>
      </c>
      <c r="N11" s="39" t="s">
        <v>1476</v>
      </c>
      <c r="O11" s="39" t="s">
        <v>1477</v>
      </c>
      <c r="P11" s="40" t="s">
        <v>1564</v>
      </c>
      <c r="S11" s="23" t="s">
        <v>1716</v>
      </c>
      <c r="T11" s="23" t="s">
        <v>1717</v>
      </c>
      <c r="U11" s="23" t="s">
        <v>1601</v>
      </c>
      <c r="V11" s="23" t="s">
        <v>1627</v>
      </c>
      <c r="W11" s="23" t="s">
        <v>1631</v>
      </c>
      <c r="X11" s="23" t="s">
        <v>1711</v>
      </c>
      <c r="Y11" s="23" t="s">
        <v>1716</v>
      </c>
    </row>
    <row r="12" spans="1:29" x14ac:dyDescent="0.35">
      <c r="A12" s="23" t="s">
        <v>35</v>
      </c>
      <c r="B12" s="23" t="s">
        <v>36</v>
      </c>
      <c r="C12" s="23" t="s">
        <v>37</v>
      </c>
      <c r="D12" s="23" t="s">
        <v>752</v>
      </c>
      <c r="E12" s="23" t="s">
        <v>1217</v>
      </c>
      <c r="F12" s="23">
        <v>951</v>
      </c>
      <c r="G12" s="23" t="s">
        <v>1218</v>
      </c>
      <c r="I12" s="26" t="s">
        <v>1017</v>
      </c>
      <c r="J12" s="26">
        <v>971</v>
      </c>
      <c r="K12" s="27" t="s">
        <v>1018</v>
      </c>
      <c r="N12" s="39" t="s">
        <v>1435</v>
      </c>
      <c r="O12" s="39" t="s">
        <v>1436</v>
      </c>
      <c r="P12" s="40" t="s">
        <v>1543</v>
      </c>
      <c r="S12" s="23" t="s">
        <v>1718</v>
      </c>
      <c r="T12" s="23" t="s">
        <v>1719</v>
      </c>
      <c r="U12" s="23" t="s">
        <v>1602</v>
      </c>
      <c r="V12" s="23" t="s">
        <v>1627</v>
      </c>
      <c r="W12" s="23" t="s">
        <v>1632</v>
      </c>
      <c r="X12" s="23" t="s">
        <v>1718</v>
      </c>
      <c r="Y12" s="23" t="s">
        <v>1718</v>
      </c>
    </row>
    <row r="13" spans="1:29" x14ac:dyDescent="0.35">
      <c r="A13" s="23" t="s">
        <v>38</v>
      </c>
      <c r="B13" s="23" t="s">
        <v>39</v>
      </c>
      <c r="C13" s="23" t="s">
        <v>40</v>
      </c>
      <c r="D13" s="23" t="s">
        <v>753</v>
      </c>
      <c r="E13" s="23" t="s">
        <v>1027</v>
      </c>
      <c r="F13" s="23">
        <v>32</v>
      </c>
      <c r="G13" s="23" t="s">
        <v>1028</v>
      </c>
      <c r="I13" s="26" t="s">
        <v>1019</v>
      </c>
      <c r="J13" s="26">
        <v>8</v>
      </c>
      <c r="K13" s="27" t="s">
        <v>1020</v>
      </c>
      <c r="N13" s="39" t="s">
        <v>1474</v>
      </c>
      <c r="O13" s="39" t="s">
        <v>1475</v>
      </c>
      <c r="P13" s="40" t="s">
        <v>1563</v>
      </c>
      <c r="S13" s="23" t="s">
        <v>1720</v>
      </c>
      <c r="T13" s="23" t="s">
        <v>1721</v>
      </c>
      <c r="U13" s="23" t="s">
        <v>1603</v>
      </c>
      <c r="V13" s="23" t="s">
        <v>1627</v>
      </c>
      <c r="W13" s="23" t="s">
        <v>1632</v>
      </c>
      <c r="X13" s="23" t="s">
        <v>1720</v>
      </c>
      <c r="Y13" s="23" t="s">
        <v>1720</v>
      </c>
    </row>
    <row r="14" spans="1:29" x14ac:dyDescent="0.35">
      <c r="A14" s="23" t="s">
        <v>41</v>
      </c>
      <c r="B14" s="23" t="s">
        <v>42</v>
      </c>
      <c r="C14" s="23" t="s">
        <v>43</v>
      </c>
      <c r="D14" s="23" t="s">
        <v>754</v>
      </c>
      <c r="E14" s="23" t="s">
        <v>1021</v>
      </c>
      <c r="F14" s="23">
        <v>51</v>
      </c>
      <c r="G14" s="23" t="s">
        <v>1022</v>
      </c>
      <c r="I14" s="26" t="s">
        <v>1021</v>
      </c>
      <c r="J14" s="26">
        <v>51</v>
      </c>
      <c r="K14" s="27" t="s">
        <v>1022</v>
      </c>
      <c r="N14" s="39" t="s">
        <v>1431</v>
      </c>
      <c r="O14" s="39" t="s">
        <v>1432</v>
      </c>
      <c r="P14" s="40" t="s">
        <v>1541</v>
      </c>
      <c r="S14" s="23" t="s">
        <v>1722</v>
      </c>
      <c r="T14" s="23" t="s">
        <v>1723</v>
      </c>
      <c r="U14" s="23" t="s">
        <v>1604</v>
      </c>
      <c r="V14" s="23" t="s">
        <v>1627</v>
      </c>
      <c r="W14" s="23" t="s">
        <v>1632</v>
      </c>
      <c r="X14" s="23" t="s">
        <v>1722</v>
      </c>
      <c r="Y14" s="23" t="s">
        <v>1722</v>
      </c>
    </row>
    <row r="15" spans="1:29" x14ac:dyDescent="0.35">
      <c r="A15" s="23" t="s">
        <v>44</v>
      </c>
      <c r="B15" s="23" t="s">
        <v>45</v>
      </c>
      <c r="C15" s="23" t="s">
        <v>46</v>
      </c>
      <c r="D15" s="23" t="s">
        <v>755</v>
      </c>
      <c r="E15" s="23" t="s">
        <v>1031</v>
      </c>
      <c r="F15" s="23">
        <v>533</v>
      </c>
      <c r="G15" s="23" t="s">
        <v>1032</v>
      </c>
      <c r="I15" s="26" t="s">
        <v>1023</v>
      </c>
      <c r="J15" s="26">
        <v>532</v>
      </c>
      <c r="K15" s="27" t="s">
        <v>1024</v>
      </c>
      <c r="N15" s="39" t="s">
        <v>1484</v>
      </c>
      <c r="O15" s="39" t="s">
        <v>1485</v>
      </c>
      <c r="P15" s="40" t="s">
        <v>1568</v>
      </c>
      <c r="S15" s="23" t="s">
        <v>1633</v>
      </c>
      <c r="T15" s="23" t="s">
        <v>1606</v>
      </c>
      <c r="U15" s="23" t="s">
        <v>1605</v>
      </c>
      <c r="V15" s="23" t="s">
        <v>1627</v>
      </c>
      <c r="W15" s="23" t="s">
        <v>1633</v>
      </c>
      <c r="X15" s="23" t="s">
        <v>1633</v>
      </c>
      <c r="Y15" s="23" t="s">
        <v>1633</v>
      </c>
    </row>
    <row r="16" spans="1:29" x14ac:dyDescent="0.35">
      <c r="A16" s="23" t="s">
        <v>47</v>
      </c>
      <c r="B16" s="23" t="s">
        <v>48</v>
      </c>
      <c r="C16" s="23" t="s">
        <v>49</v>
      </c>
      <c r="D16" s="23" t="s">
        <v>756</v>
      </c>
      <c r="E16" s="23" t="s">
        <v>1029</v>
      </c>
      <c r="F16" s="23">
        <v>36</v>
      </c>
      <c r="G16" s="23" t="s">
        <v>1030</v>
      </c>
      <c r="I16" s="26" t="s">
        <v>1025</v>
      </c>
      <c r="J16" s="26">
        <v>973</v>
      </c>
      <c r="K16" s="27" t="s">
        <v>1026</v>
      </c>
      <c r="N16" s="39" t="s">
        <v>1500</v>
      </c>
      <c r="O16" s="39" t="s">
        <v>1501</v>
      </c>
      <c r="P16" s="40" t="s">
        <v>1576</v>
      </c>
      <c r="S16" s="23" t="s">
        <v>1635</v>
      </c>
      <c r="T16" s="23" t="s">
        <v>1608</v>
      </c>
      <c r="U16" s="23" t="s">
        <v>1607</v>
      </c>
      <c r="V16" s="23" t="s">
        <v>1634</v>
      </c>
      <c r="W16" s="23" t="s">
        <v>1635</v>
      </c>
      <c r="X16" s="23" t="s">
        <v>1635</v>
      </c>
      <c r="Y16" s="23" t="s">
        <v>1635</v>
      </c>
    </row>
    <row r="17" spans="1:25" x14ac:dyDescent="0.35">
      <c r="A17" s="23" t="s">
        <v>50</v>
      </c>
      <c r="B17" s="23" t="s">
        <v>51</v>
      </c>
      <c r="C17" s="23" t="s">
        <v>52</v>
      </c>
      <c r="D17" s="23" t="s">
        <v>757</v>
      </c>
      <c r="E17" s="23" t="s">
        <v>1088</v>
      </c>
      <c r="F17" s="23">
        <v>978</v>
      </c>
      <c r="G17" s="23" t="s">
        <v>1089</v>
      </c>
      <c r="I17" s="26" t="s">
        <v>1027</v>
      </c>
      <c r="J17" s="26">
        <v>32</v>
      </c>
      <c r="K17" s="27" t="s">
        <v>1028</v>
      </c>
      <c r="N17" s="39" t="s">
        <v>1401</v>
      </c>
      <c r="O17" s="39" t="s">
        <v>1402</v>
      </c>
      <c r="P17" s="40" t="s">
        <v>1526</v>
      </c>
      <c r="S17" s="23" t="s">
        <v>1688</v>
      </c>
      <c r="T17" s="23" t="s">
        <v>1724</v>
      </c>
      <c r="U17" s="23" t="s">
        <v>1609</v>
      </c>
      <c r="V17" s="23" t="s">
        <v>1636</v>
      </c>
      <c r="W17" s="23" t="s">
        <v>1637</v>
      </c>
      <c r="X17" s="23" t="s">
        <v>1687</v>
      </c>
      <c r="Y17" s="23" t="s">
        <v>1688</v>
      </c>
    </row>
    <row r="18" spans="1:25" x14ac:dyDescent="0.35">
      <c r="A18" s="23" t="s">
        <v>53</v>
      </c>
      <c r="B18" s="23" t="s">
        <v>54</v>
      </c>
      <c r="C18" s="23" t="s">
        <v>55</v>
      </c>
      <c r="D18" s="23" t="s">
        <v>758</v>
      </c>
      <c r="E18" s="23" t="s">
        <v>1033</v>
      </c>
      <c r="F18" s="23">
        <v>944</v>
      </c>
      <c r="G18" s="23" t="s">
        <v>1034</v>
      </c>
      <c r="I18" s="26" t="s">
        <v>1029</v>
      </c>
      <c r="J18" s="26">
        <v>36</v>
      </c>
      <c r="K18" s="27" t="s">
        <v>1030</v>
      </c>
      <c r="N18" s="39" t="s">
        <v>1498</v>
      </c>
      <c r="O18" s="39" t="s">
        <v>1499</v>
      </c>
      <c r="P18" s="40" t="s">
        <v>1575</v>
      </c>
      <c r="S18" s="23" t="s">
        <v>1689</v>
      </c>
      <c r="T18" s="23" t="s">
        <v>1725</v>
      </c>
      <c r="U18" s="23" t="s">
        <v>1610</v>
      </c>
      <c r="V18" s="23" t="s">
        <v>1636</v>
      </c>
      <c r="W18" s="23" t="s">
        <v>1637</v>
      </c>
      <c r="X18" s="23" t="s">
        <v>1687</v>
      </c>
      <c r="Y18" s="23" t="s">
        <v>1689</v>
      </c>
    </row>
    <row r="19" spans="1:25" x14ac:dyDescent="0.35">
      <c r="A19" s="23" t="s">
        <v>56</v>
      </c>
      <c r="B19" s="23" t="s">
        <v>57</v>
      </c>
      <c r="C19" s="23" t="s">
        <v>58</v>
      </c>
      <c r="D19" s="23" t="s">
        <v>759</v>
      </c>
      <c r="E19" s="23" t="s">
        <v>1052</v>
      </c>
      <c r="F19" s="23">
        <v>44</v>
      </c>
      <c r="G19" s="23" t="s">
        <v>1053</v>
      </c>
      <c r="I19" s="26" t="s">
        <v>1031</v>
      </c>
      <c r="J19" s="26">
        <v>533</v>
      </c>
      <c r="K19" s="27" t="s">
        <v>1032</v>
      </c>
      <c r="N19" s="39" t="s">
        <v>1423</v>
      </c>
      <c r="O19" s="39" t="s">
        <v>1424</v>
      </c>
      <c r="P19" s="40" t="s">
        <v>1537</v>
      </c>
      <c r="S19" s="23" t="s">
        <v>1690</v>
      </c>
      <c r="T19" s="23" t="s">
        <v>1726</v>
      </c>
      <c r="U19" s="23" t="s">
        <v>1611</v>
      </c>
      <c r="V19" s="23" t="s">
        <v>1636</v>
      </c>
      <c r="W19" s="23" t="s">
        <v>1637</v>
      </c>
      <c r="X19" s="23" t="s">
        <v>1690</v>
      </c>
      <c r="Y19" s="23" t="s">
        <v>1690</v>
      </c>
    </row>
    <row r="20" spans="1:25" x14ac:dyDescent="0.35">
      <c r="A20" s="23" t="s">
        <v>59</v>
      </c>
      <c r="B20" s="23" t="s">
        <v>60</v>
      </c>
      <c r="C20" s="23" t="s">
        <v>61</v>
      </c>
      <c r="D20" s="23" t="s">
        <v>760</v>
      </c>
      <c r="E20" s="23" t="s">
        <v>1041</v>
      </c>
      <c r="F20" s="23">
        <v>48</v>
      </c>
      <c r="G20" s="23" t="s">
        <v>1042</v>
      </c>
      <c r="I20" s="26" t="s">
        <v>1033</v>
      </c>
      <c r="J20" s="26">
        <v>944</v>
      </c>
      <c r="K20" s="27" t="s">
        <v>1034</v>
      </c>
      <c r="N20" s="39" t="s">
        <v>1504</v>
      </c>
      <c r="O20" s="39" t="s">
        <v>1505</v>
      </c>
      <c r="P20" s="40" t="s">
        <v>1578</v>
      </c>
      <c r="S20" s="23" t="s">
        <v>1692</v>
      </c>
      <c r="T20" s="23" t="s">
        <v>1727</v>
      </c>
      <c r="U20" s="23" t="s">
        <v>1612</v>
      </c>
      <c r="V20" s="23" t="s">
        <v>1636</v>
      </c>
      <c r="W20" s="23" t="s">
        <v>1637</v>
      </c>
      <c r="X20" s="23" t="s">
        <v>1691</v>
      </c>
      <c r="Y20" s="23" t="s">
        <v>1692</v>
      </c>
    </row>
    <row r="21" spans="1:25" x14ac:dyDescent="0.35">
      <c r="A21" s="23" t="s">
        <v>62</v>
      </c>
      <c r="B21" s="23" t="s">
        <v>63</v>
      </c>
      <c r="C21" s="23" t="s">
        <v>64</v>
      </c>
      <c r="D21" s="23" t="s">
        <v>761</v>
      </c>
      <c r="E21" s="23" t="s">
        <v>1038</v>
      </c>
      <c r="F21" s="23">
        <v>50</v>
      </c>
      <c r="G21" s="23" t="s">
        <v>1039</v>
      </c>
      <c r="I21" s="26" t="s">
        <v>1035</v>
      </c>
      <c r="J21" s="26">
        <v>977</v>
      </c>
      <c r="K21" s="27" t="s">
        <v>1036</v>
      </c>
      <c r="N21" s="39" t="s">
        <v>1397</v>
      </c>
      <c r="O21" s="39" t="s">
        <v>1398</v>
      </c>
      <c r="P21" s="40" t="s">
        <v>1524</v>
      </c>
      <c r="S21" s="23" t="s">
        <v>1693</v>
      </c>
      <c r="T21" s="23" t="s">
        <v>1728</v>
      </c>
      <c r="U21" s="23" t="s">
        <v>1613</v>
      </c>
      <c r="V21" s="23" t="s">
        <v>1636</v>
      </c>
      <c r="W21" s="23" t="s">
        <v>1637</v>
      </c>
      <c r="X21" s="23" t="s">
        <v>1691</v>
      </c>
      <c r="Y21" s="23" t="s">
        <v>1693</v>
      </c>
    </row>
    <row r="22" spans="1:25" x14ac:dyDescent="0.35">
      <c r="A22" s="23" t="s">
        <v>65</v>
      </c>
      <c r="B22" s="23" t="s">
        <v>66</v>
      </c>
      <c r="C22" s="23" t="s">
        <v>67</v>
      </c>
      <c r="D22" s="23" t="s">
        <v>762</v>
      </c>
      <c r="E22" s="23" t="s">
        <v>1037</v>
      </c>
      <c r="F22" s="23">
        <v>52</v>
      </c>
      <c r="G22" s="23" t="s">
        <v>1223</v>
      </c>
      <c r="I22" s="26" t="s">
        <v>1037</v>
      </c>
      <c r="J22" s="26">
        <v>52</v>
      </c>
      <c r="K22" s="27" t="s">
        <v>1223</v>
      </c>
      <c r="N22" s="39" t="s">
        <v>1460</v>
      </c>
      <c r="O22" s="39" t="s">
        <v>1461</v>
      </c>
      <c r="P22" s="40" t="s">
        <v>1556</v>
      </c>
      <c r="S22" s="23" t="s">
        <v>1729</v>
      </c>
      <c r="T22" s="23" t="s">
        <v>1730</v>
      </c>
      <c r="U22" s="23" t="s">
        <v>1614</v>
      </c>
      <c r="V22" s="23" t="s">
        <v>1636</v>
      </c>
      <c r="W22" s="23" t="s">
        <v>1637</v>
      </c>
      <c r="X22" s="23" t="s">
        <v>1691</v>
      </c>
      <c r="Y22" s="23" t="s">
        <v>1694</v>
      </c>
    </row>
    <row r="23" spans="1:25" x14ac:dyDescent="0.35">
      <c r="A23" s="23" t="s">
        <v>68</v>
      </c>
      <c r="B23" s="23" t="s">
        <v>69</v>
      </c>
      <c r="C23" s="23" t="s">
        <v>70</v>
      </c>
      <c r="D23" s="23" t="s">
        <v>763</v>
      </c>
      <c r="E23" s="23" t="s">
        <v>1227</v>
      </c>
      <c r="F23" s="23">
        <v>974</v>
      </c>
      <c r="G23" s="23" t="s">
        <v>1228</v>
      </c>
      <c r="I23" s="26" t="s">
        <v>1038</v>
      </c>
      <c r="J23" s="26">
        <v>50</v>
      </c>
      <c r="K23" s="27" t="s">
        <v>1039</v>
      </c>
      <c r="N23" s="39" t="s">
        <v>1405</v>
      </c>
      <c r="O23" s="39" t="s">
        <v>1406</v>
      </c>
      <c r="P23" s="40" t="s">
        <v>1528</v>
      </c>
      <c r="S23" s="23" t="s">
        <v>1731</v>
      </c>
      <c r="T23" s="23" t="s">
        <v>1732</v>
      </c>
      <c r="U23" s="23" t="s">
        <v>1615</v>
      </c>
      <c r="V23" s="23" t="s">
        <v>1636</v>
      </c>
      <c r="W23" s="23" t="s">
        <v>1637</v>
      </c>
      <c r="X23" s="23" t="s">
        <v>1691</v>
      </c>
      <c r="Y23" s="23" t="s">
        <v>1694</v>
      </c>
    </row>
    <row r="24" spans="1:25" x14ac:dyDescent="0.35">
      <c r="A24" s="23" t="s">
        <v>71</v>
      </c>
      <c r="B24" s="23" t="s">
        <v>72</v>
      </c>
      <c r="C24" s="23" t="s">
        <v>73</v>
      </c>
      <c r="D24" s="23" t="s">
        <v>764</v>
      </c>
      <c r="E24" s="23" t="s">
        <v>1088</v>
      </c>
      <c r="F24" s="23">
        <v>978</v>
      </c>
      <c r="G24" s="23" t="s">
        <v>1089</v>
      </c>
      <c r="I24" s="26" t="s">
        <v>1040</v>
      </c>
      <c r="J24" s="26">
        <v>975</v>
      </c>
      <c r="K24" s="27" t="s">
        <v>1224</v>
      </c>
      <c r="N24" s="39" t="s">
        <v>1427</v>
      </c>
      <c r="O24" s="39" t="s">
        <v>1428</v>
      </c>
      <c r="P24" s="40" t="s">
        <v>1539</v>
      </c>
      <c r="S24" s="23" t="s">
        <v>1696</v>
      </c>
      <c r="T24" s="23" t="s">
        <v>1733</v>
      </c>
      <c r="U24" s="23" t="s">
        <v>1616</v>
      </c>
      <c r="V24" s="23" t="s">
        <v>1636</v>
      </c>
      <c r="W24" s="23" t="s">
        <v>1637</v>
      </c>
      <c r="X24" s="23" t="s">
        <v>1691</v>
      </c>
      <c r="Y24" s="23" t="s">
        <v>1696</v>
      </c>
    </row>
    <row r="25" spans="1:25" x14ac:dyDescent="0.35">
      <c r="A25" s="23" t="s">
        <v>74</v>
      </c>
      <c r="B25" s="23" t="s">
        <v>75</v>
      </c>
      <c r="C25" s="23" t="s">
        <v>76</v>
      </c>
      <c r="D25" s="23" t="s">
        <v>765</v>
      </c>
      <c r="E25" s="23" t="s">
        <v>1057</v>
      </c>
      <c r="F25" s="23">
        <v>84</v>
      </c>
      <c r="G25" s="23" t="s">
        <v>1058</v>
      </c>
      <c r="I25" s="26" t="s">
        <v>1041</v>
      </c>
      <c r="J25" s="26">
        <v>48</v>
      </c>
      <c r="K25" s="27" t="s">
        <v>1042</v>
      </c>
      <c r="N25" s="39" t="s">
        <v>1369</v>
      </c>
      <c r="O25" s="39" t="s">
        <v>1370</v>
      </c>
      <c r="P25" s="40" t="s">
        <v>1510</v>
      </c>
      <c r="S25" s="23" t="s">
        <v>1697</v>
      </c>
      <c r="T25" s="23" t="s">
        <v>1734</v>
      </c>
      <c r="U25" s="23" t="s">
        <v>1617</v>
      </c>
      <c r="V25" s="23" t="s">
        <v>1636</v>
      </c>
      <c r="W25" s="23" t="s">
        <v>1637</v>
      </c>
      <c r="X25" s="23" t="s">
        <v>1691</v>
      </c>
      <c r="Y25" s="23" t="s">
        <v>1697</v>
      </c>
    </row>
    <row r="26" spans="1:25" x14ac:dyDescent="0.35">
      <c r="A26" s="23" t="s">
        <v>77</v>
      </c>
      <c r="B26" s="23" t="s">
        <v>78</v>
      </c>
      <c r="C26" s="23" t="s">
        <v>79</v>
      </c>
      <c r="D26" s="23" t="s">
        <v>766</v>
      </c>
      <c r="E26" s="23" t="s">
        <v>1219</v>
      </c>
      <c r="F26" s="23">
        <v>952</v>
      </c>
      <c r="G26" s="23" t="s">
        <v>1322</v>
      </c>
      <c r="I26" s="26" t="s">
        <v>1043</v>
      </c>
      <c r="J26" s="26">
        <v>108</v>
      </c>
      <c r="K26" s="27" t="s">
        <v>1044</v>
      </c>
      <c r="N26" s="39" t="s">
        <v>1379</v>
      </c>
      <c r="O26" s="39" t="s">
        <v>1380</v>
      </c>
      <c r="P26" s="40" t="s">
        <v>1515</v>
      </c>
      <c r="S26" s="23" t="s">
        <v>1698</v>
      </c>
      <c r="T26" s="23" t="s">
        <v>1735</v>
      </c>
      <c r="U26" s="23" t="s">
        <v>1618</v>
      </c>
      <c r="V26" s="23" t="s">
        <v>1636</v>
      </c>
      <c r="W26" s="23" t="s">
        <v>1638</v>
      </c>
      <c r="X26" s="23" t="s">
        <v>1698</v>
      </c>
      <c r="Y26" s="23" t="s">
        <v>1698</v>
      </c>
    </row>
    <row r="27" spans="1:25" x14ac:dyDescent="0.35">
      <c r="A27" s="23" t="s">
        <v>80</v>
      </c>
      <c r="B27" s="23" t="s">
        <v>81</v>
      </c>
      <c r="C27" s="23" t="s">
        <v>82</v>
      </c>
      <c r="D27" s="23" t="s">
        <v>767</v>
      </c>
      <c r="E27" s="23" t="s">
        <v>1045</v>
      </c>
      <c r="F27" s="23">
        <v>60</v>
      </c>
      <c r="G27" s="23" t="s">
        <v>1046</v>
      </c>
      <c r="I27" s="26" t="s">
        <v>1045</v>
      </c>
      <c r="J27" s="26">
        <v>60</v>
      </c>
      <c r="K27" s="27" t="s">
        <v>1046</v>
      </c>
      <c r="N27" s="39" t="s">
        <v>1439</v>
      </c>
      <c r="O27" s="39" t="s">
        <v>1440</v>
      </c>
      <c r="P27" s="40" t="s">
        <v>1545</v>
      </c>
      <c r="S27" s="23" t="s">
        <v>1695</v>
      </c>
      <c r="T27" s="23" t="s">
        <v>1736</v>
      </c>
      <c r="U27" s="23" t="s">
        <v>1619</v>
      </c>
      <c r="V27" s="23" t="s">
        <v>1636</v>
      </c>
      <c r="W27" s="23" t="s">
        <v>1638</v>
      </c>
      <c r="X27" s="23" t="s">
        <v>1695</v>
      </c>
      <c r="Y27" s="23" t="s">
        <v>1695</v>
      </c>
    </row>
    <row r="28" spans="1:25" x14ac:dyDescent="0.35">
      <c r="A28" s="23" t="s">
        <v>83</v>
      </c>
      <c r="B28" s="23" t="s">
        <v>84</v>
      </c>
      <c r="C28" s="23" t="s">
        <v>85</v>
      </c>
      <c r="D28" s="23" t="s">
        <v>768</v>
      </c>
      <c r="E28" s="23" t="s">
        <v>85</v>
      </c>
      <c r="F28" s="23">
        <v>64</v>
      </c>
      <c r="G28" s="23" t="s">
        <v>1054</v>
      </c>
      <c r="I28" s="26" t="s">
        <v>1047</v>
      </c>
      <c r="J28" s="26">
        <v>96</v>
      </c>
      <c r="K28" s="27" t="s">
        <v>1048</v>
      </c>
      <c r="N28" s="39" t="s">
        <v>1470</v>
      </c>
      <c r="O28" s="39" t="s">
        <v>1471</v>
      </c>
      <c r="P28" s="40" t="s">
        <v>1561</v>
      </c>
      <c r="S28" s="23" t="s">
        <v>1639</v>
      </c>
      <c r="T28" s="23" t="s">
        <v>1621</v>
      </c>
      <c r="U28" s="23" t="s">
        <v>1620</v>
      </c>
      <c r="V28" s="23" t="s">
        <v>1636</v>
      </c>
      <c r="W28" s="23" t="s">
        <v>1639</v>
      </c>
      <c r="X28" s="23" t="s">
        <v>1639</v>
      </c>
      <c r="Y28" s="23" t="s">
        <v>1639</v>
      </c>
    </row>
    <row r="29" spans="1:25" x14ac:dyDescent="0.35">
      <c r="A29" s="23" t="s">
        <v>86</v>
      </c>
      <c r="B29" s="23" t="s">
        <v>87</v>
      </c>
      <c r="C29" s="23" t="s">
        <v>88</v>
      </c>
      <c r="D29" s="23" t="s">
        <v>769</v>
      </c>
      <c r="E29" s="23" t="s">
        <v>1049</v>
      </c>
      <c r="F29" s="23">
        <v>68</v>
      </c>
      <c r="G29" s="23" t="s">
        <v>1225</v>
      </c>
      <c r="I29" s="26" t="s">
        <v>1049</v>
      </c>
      <c r="J29" s="26">
        <v>68</v>
      </c>
      <c r="K29" s="27" t="s">
        <v>1225</v>
      </c>
      <c r="N29" s="39" t="s">
        <v>1407</v>
      </c>
      <c r="O29" s="39" t="s">
        <v>1408</v>
      </c>
      <c r="P29" s="40" t="s">
        <v>1529</v>
      </c>
      <c r="S29" s="23" t="s">
        <v>1640</v>
      </c>
      <c r="T29" s="23" t="s">
        <v>1623</v>
      </c>
      <c r="U29" s="23" t="s">
        <v>1622</v>
      </c>
      <c r="V29" s="23" t="s">
        <v>1636</v>
      </c>
      <c r="W29" s="23" t="s">
        <v>1640</v>
      </c>
      <c r="X29" s="23" t="s">
        <v>1640</v>
      </c>
      <c r="Y29" s="23" t="s">
        <v>1640</v>
      </c>
    </row>
    <row r="30" spans="1:25" x14ac:dyDescent="0.35">
      <c r="A30" s="23" t="s">
        <v>89</v>
      </c>
      <c r="B30" s="23" t="s">
        <v>90</v>
      </c>
      <c r="C30" s="23" t="s">
        <v>91</v>
      </c>
      <c r="D30" s="23" t="s">
        <v>770</v>
      </c>
      <c r="E30" s="23" t="s">
        <v>1035</v>
      </c>
      <c r="F30" s="23">
        <v>977</v>
      </c>
      <c r="G30" s="23" t="s">
        <v>1036</v>
      </c>
      <c r="I30" s="26" t="s">
        <v>1050</v>
      </c>
      <c r="J30" s="26">
        <v>986</v>
      </c>
      <c r="K30" s="27" t="s">
        <v>1051</v>
      </c>
      <c r="N30" s="39" t="s">
        <v>1429</v>
      </c>
      <c r="O30" s="39" t="s">
        <v>1430</v>
      </c>
      <c r="P30" s="40" t="s">
        <v>1540</v>
      </c>
      <c r="S30" s="23" t="s">
        <v>1645</v>
      </c>
      <c r="T30" s="23" t="s">
        <v>1645</v>
      </c>
      <c r="U30" s="23" t="s">
        <v>1645</v>
      </c>
      <c r="V30" s="23" t="s">
        <v>1645</v>
      </c>
      <c r="W30" s="23" t="s">
        <v>1645</v>
      </c>
      <c r="X30" s="23" t="s">
        <v>1645</v>
      </c>
      <c r="Y30" s="23" t="s">
        <v>1645</v>
      </c>
    </row>
    <row r="31" spans="1:25" x14ac:dyDescent="0.35">
      <c r="A31" s="23" t="s">
        <v>92</v>
      </c>
      <c r="B31" s="23" t="s">
        <v>93</v>
      </c>
      <c r="C31" s="23" t="s">
        <v>94</v>
      </c>
      <c r="D31" s="23" t="s">
        <v>771</v>
      </c>
      <c r="E31" s="23" t="s">
        <v>1055</v>
      </c>
      <c r="F31" s="23">
        <v>72</v>
      </c>
      <c r="G31" s="23" t="s">
        <v>1056</v>
      </c>
      <c r="I31" s="26" t="s">
        <v>1052</v>
      </c>
      <c r="J31" s="26">
        <v>44</v>
      </c>
      <c r="K31" s="27" t="s">
        <v>1053</v>
      </c>
      <c r="N31" s="39" t="s">
        <v>1395</v>
      </c>
      <c r="O31" s="39" t="s">
        <v>1396</v>
      </c>
      <c r="P31" s="40" t="s">
        <v>1523</v>
      </c>
    </row>
    <row r="32" spans="1:25" x14ac:dyDescent="0.35">
      <c r="A32" s="23" t="s">
        <v>95</v>
      </c>
      <c r="B32" s="23" t="s">
        <v>96</v>
      </c>
      <c r="C32" s="23" t="s">
        <v>97</v>
      </c>
      <c r="D32" s="23" t="s">
        <v>772</v>
      </c>
      <c r="E32" s="23" t="s">
        <v>1050</v>
      </c>
      <c r="F32" s="23">
        <v>986</v>
      </c>
      <c r="G32" s="23" t="s">
        <v>1051</v>
      </c>
      <c r="I32" s="26" t="s">
        <v>85</v>
      </c>
      <c r="J32" s="26">
        <v>64</v>
      </c>
      <c r="K32" s="27" t="s">
        <v>1054</v>
      </c>
      <c r="N32" s="39" t="s">
        <v>1415</v>
      </c>
      <c r="O32" s="39" t="s">
        <v>1416</v>
      </c>
      <c r="P32" s="40" t="s">
        <v>1533</v>
      </c>
    </row>
    <row r="33" spans="1:16" x14ac:dyDescent="0.35">
      <c r="A33" s="23" t="s">
        <v>101</v>
      </c>
      <c r="B33" s="23" t="s">
        <v>102</v>
      </c>
      <c r="C33" s="23" t="s">
        <v>103</v>
      </c>
      <c r="D33" s="23" t="s">
        <v>774</v>
      </c>
      <c r="E33" s="23" t="s">
        <v>1207</v>
      </c>
      <c r="F33" s="23">
        <v>840</v>
      </c>
      <c r="G33" s="23" t="s">
        <v>1208</v>
      </c>
      <c r="I33" s="26" t="s">
        <v>1055</v>
      </c>
      <c r="J33" s="26">
        <v>72</v>
      </c>
      <c r="K33" s="27" t="s">
        <v>1056</v>
      </c>
      <c r="N33" s="39" t="s">
        <v>1425</v>
      </c>
      <c r="O33" s="39" t="s">
        <v>1426</v>
      </c>
      <c r="P33" s="40" t="s">
        <v>1538</v>
      </c>
    </row>
    <row r="34" spans="1:16" x14ac:dyDescent="0.35">
      <c r="A34" s="23" t="s">
        <v>98</v>
      </c>
      <c r="B34" s="23" t="s">
        <v>99</v>
      </c>
      <c r="C34" s="23" t="s">
        <v>100</v>
      </c>
      <c r="D34" s="23" t="s">
        <v>773</v>
      </c>
      <c r="E34" s="23" t="s">
        <v>1207</v>
      </c>
      <c r="F34" s="23">
        <v>840</v>
      </c>
      <c r="G34" s="23" t="s">
        <v>1208</v>
      </c>
      <c r="I34" s="26" t="s">
        <v>1227</v>
      </c>
      <c r="J34" s="26">
        <v>974</v>
      </c>
      <c r="K34" s="27" t="s">
        <v>1228</v>
      </c>
      <c r="N34" s="39" t="s">
        <v>1451</v>
      </c>
      <c r="O34" s="39" t="s">
        <v>1452</v>
      </c>
      <c r="P34" s="40" t="s">
        <v>1551</v>
      </c>
    </row>
    <row r="35" spans="1:16" x14ac:dyDescent="0.35">
      <c r="A35" s="23" t="s">
        <v>104</v>
      </c>
      <c r="B35" s="23" t="s">
        <v>105</v>
      </c>
      <c r="C35" s="23" t="s">
        <v>106</v>
      </c>
      <c r="D35" s="23" t="s">
        <v>775</v>
      </c>
      <c r="E35" s="23" t="s">
        <v>1047</v>
      </c>
      <c r="F35" s="23">
        <v>96</v>
      </c>
      <c r="G35" s="23" t="s">
        <v>1048</v>
      </c>
      <c r="I35" s="26" t="s">
        <v>1057</v>
      </c>
      <c r="J35" s="26">
        <v>84</v>
      </c>
      <c r="K35" s="27" t="s">
        <v>1058</v>
      </c>
      <c r="N35" s="39" t="s">
        <v>1387</v>
      </c>
      <c r="O35" s="39" t="s">
        <v>1388</v>
      </c>
      <c r="P35" s="40" t="s">
        <v>1519</v>
      </c>
    </row>
    <row r="36" spans="1:16" x14ac:dyDescent="0.35">
      <c r="A36" s="23" t="s">
        <v>107</v>
      </c>
      <c r="B36" s="23" t="s">
        <v>108</v>
      </c>
      <c r="C36" s="23" t="s">
        <v>109</v>
      </c>
      <c r="D36" s="23" t="s">
        <v>776</v>
      </c>
      <c r="E36" s="23" t="s">
        <v>1040</v>
      </c>
      <c r="F36" s="23">
        <v>975</v>
      </c>
      <c r="G36" s="23" t="s">
        <v>1224</v>
      </c>
      <c r="I36" s="26" t="s">
        <v>1059</v>
      </c>
      <c r="J36" s="26">
        <v>124</v>
      </c>
      <c r="K36" s="27" t="s">
        <v>1060</v>
      </c>
      <c r="N36" s="39" t="s">
        <v>1421</v>
      </c>
      <c r="O36" s="39" t="s">
        <v>1422</v>
      </c>
      <c r="P36" s="40" t="s">
        <v>1536</v>
      </c>
    </row>
    <row r="37" spans="1:16" x14ac:dyDescent="0.35">
      <c r="A37" s="23" t="s">
        <v>110</v>
      </c>
      <c r="B37" s="23" t="s">
        <v>111</v>
      </c>
      <c r="C37" s="23" t="s">
        <v>112</v>
      </c>
      <c r="D37" s="23" t="s">
        <v>777</v>
      </c>
      <c r="E37" s="23" t="s">
        <v>1219</v>
      </c>
      <c r="F37" s="23">
        <v>952</v>
      </c>
      <c r="G37" s="23" t="s">
        <v>1322</v>
      </c>
      <c r="I37" s="26" t="s">
        <v>1061</v>
      </c>
      <c r="J37" s="26">
        <v>976</v>
      </c>
      <c r="K37" s="27" t="s">
        <v>1062</v>
      </c>
      <c r="N37" s="39" t="s">
        <v>1385</v>
      </c>
      <c r="O37" s="39" t="s">
        <v>1386</v>
      </c>
      <c r="P37" s="40" t="s">
        <v>1518</v>
      </c>
    </row>
    <row r="38" spans="1:16" x14ac:dyDescent="0.35">
      <c r="A38" s="23" t="s">
        <v>113</v>
      </c>
      <c r="B38" s="23" t="s">
        <v>114</v>
      </c>
      <c r="C38" s="23" t="s">
        <v>115</v>
      </c>
      <c r="D38" s="23" t="s">
        <v>778</v>
      </c>
      <c r="E38" s="23" t="s">
        <v>1043</v>
      </c>
      <c r="F38" s="23">
        <v>108</v>
      </c>
      <c r="G38" s="23" t="s">
        <v>1044</v>
      </c>
      <c r="I38" s="26" t="s">
        <v>1063</v>
      </c>
      <c r="J38" s="26">
        <v>756</v>
      </c>
      <c r="K38" s="27" t="s">
        <v>1064</v>
      </c>
      <c r="N38" s="39" t="s">
        <v>1419</v>
      </c>
      <c r="O38" s="39" t="s">
        <v>1420</v>
      </c>
      <c r="P38" s="40" t="s">
        <v>1535</v>
      </c>
    </row>
    <row r="39" spans="1:16" x14ac:dyDescent="0.35">
      <c r="A39" s="23" t="s">
        <v>116</v>
      </c>
      <c r="B39" s="23" t="s">
        <v>117</v>
      </c>
      <c r="C39" s="23" t="s">
        <v>118</v>
      </c>
      <c r="D39" s="23" t="s">
        <v>779</v>
      </c>
      <c r="E39" s="23" t="s">
        <v>1126</v>
      </c>
      <c r="F39" s="23">
        <v>116</v>
      </c>
      <c r="G39" s="23" t="s">
        <v>1256</v>
      </c>
      <c r="I39" s="26" t="s">
        <v>1065</v>
      </c>
      <c r="J39" s="26">
        <v>990</v>
      </c>
      <c r="K39" s="27" t="s">
        <v>1229</v>
      </c>
      <c r="N39" s="39" t="s">
        <v>1488</v>
      </c>
      <c r="O39" s="39" t="s">
        <v>1489</v>
      </c>
      <c r="P39" s="40" t="s">
        <v>1570</v>
      </c>
    </row>
    <row r="40" spans="1:16" x14ac:dyDescent="0.35">
      <c r="A40" s="23" t="s">
        <v>119</v>
      </c>
      <c r="B40" s="23" t="s">
        <v>120</v>
      </c>
      <c r="C40" s="23" t="s">
        <v>121</v>
      </c>
      <c r="D40" s="23" t="s">
        <v>780</v>
      </c>
      <c r="E40" s="23" t="s">
        <v>1216</v>
      </c>
      <c r="F40" s="23">
        <v>950</v>
      </c>
      <c r="G40" s="23" t="s">
        <v>1328</v>
      </c>
      <c r="I40" s="26" t="s">
        <v>1230</v>
      </c>
      <c r="J40" s="26">
        <v>0</v>
      </c>
      <c r="K40" s="27" t="s">
        <v>1231</v>
      </c>
      <c r="N40" s="39" t="s">
        <v>1373</v>
      </c>
      <c r="O40" s="39" t="s">
        <v>1374</v>
      </c>
      <c r="P40" s="40" t="s">
        <v>1512</v>
      </c>
    </row>
    <row r="41" spans="1:16" x14ac:dyDescent="0.35">
      <c r="A41" s="23" t="s">
        <v>122</v>
      </c>
      <c r="B41" s="23" t="s">
        <v>123</v>
      </c>
      <c r="C41" s="23" t="s">
        <v>124</v>
      </c>
      <c r="D41" s="23" t="s">
        <v>781</v>
      </c>
      <c r="E41" s="23" t="s">
        <v>1059</v>
      </c>
      <c r="F41" s="23">
        <v>124</v>
      </c>
      <c r="G41" s="23" t="s">
        <v>1060</v>
      </c>
      <c r="I41" s="26" t="s">
        <v>1066</v>
      </c>
      <c r="J41" s="26">
        <v>170</v>
      </c>
      <c r="K41" s="27" t="s">
        <v>1067</v>
      </c>
      <c r="N41" s="39" t="s">
        <v>1403</v>
      </c>
      <c r="O41" s="39" t="s">
        <v>1404</v>
      </c>
      <c r="P41" s="40" t="s">
        <v>1527</v>
      </c>
    </row>
    <row r="42" spans="1:16" x14ac:dyDescent="0.35">
      <c r="A42" s="23" t="s">
        <v>125</v>
      </c>
      <c r="B42" s="23" t="s">
        <v>126</v>
      </c>
      <c r="C42" s="23" t="s">
        <v>127</v>
      </c>
      <c r="D42" s="23" t="s">
        <v>782</v>
      </c>
      <c r="E42" s="23" t="s">
        <v>1071</v>
      </c>
      <c r="F42" s="23">
        <v>132</v>
      </c>
      <c r="G42" s="23" t="s">
        <v>1233</v>
      </c>
      <c r="I42" s="26" t="s">
        <v>1068</v>
      </c>
      <c r="J42" s="26">
        <v>188</v>
      </c>
      <c r="K42" s="27" t="s">
        <v>1069</v>
      </c>
      <c r="N42" s="39" t="s">
        <v>1375</v>
      </c>
      <c r="O42" s="39" t="s">
        <v>1376</v>
      </c>
      <c r="P42" s="40" t="s">
        <v>1513</v>
      </c>
    </row>
    <row r="43" spans="1:16" x14ac:dyDescent="0.35">
      <c r="A43" s="23" t="s">
        <v>128</v>
      </c>
      <c r="B43" s="23" t="s">
        <v>129</v>
      </c>
      <c r="C43" s="23" t="s">
        <v>130</v>
      </c>
      <c r="D43" s="23" t="s">
        <v>783</v>
      </c>
      <c r="E43" s="23" t="s">
        <v>1131</v>
      </c>
      <c r="F43" s="23">
        <v>136</v>
      </c>
      <c r="G43" s="23" t="s">
        <v>1261</v>
      </c>
      <c r="I43" s="26" t="s">
        <v>1070</v>
      </c>
      <c r="J43" s="26">
        <v>931</v>
      </c>
      <c r="K43" s="27" t="s">
        <v>1232</v>
      </c>
      <c r="N43" s="39" t="s">
        <v>1417</v>
      </c>
      <c r="O43" s="39" t="s">
        <v>1418</v>
      </c>
      <c r="P43" s="40" t="s">
        <v>1534</v>
      </c>
    </row>
    <row r="44" spans="1:16" x14ac:dyDescent="0.35">
      <c r="A44" s="23" t="s">
        <v>131</v>
      </c>
      <c r="B44" s="23" t="s">
        <v>132</v>
      </c>
      <c r="C44" s="23" t="s">
        <v>133</v>
      </c>
      <c r="D44" s="23" t="s">
        <v>784</v>
      </c>
      <c r="E44" s="23" t="s">
        <v>1216</v>
      </c>
      <c r="F44" s="23">
        <v>950</v>
      </c>
      <c r="G44" s="23" t="s">
        <v>1328</v>
      </c>
      <c r="I44" s="26" t="s">
        <v>1071</v>
      </c>
      <c r="J44" s="26">
        <v>132</v>
      </c>
      <c r="K44" s="27" t="s">
        <v>1233</v>
      </c>
      <c r="N44" s="39" t="s">
        <v>1433</v>
      </c>
      <c r="O44" s="39" t="s">
        <v>1434</v>
      </c>
      <c r="P44" s="40" t="s">
        <v>1542</v>
      </c>
    </row>
    <row r="45" spans="1:16" x14ac:dyDescent="0.35">
      <c r="A45" s="23" t="s">
        <v>134</v>
      </c>
      <c r="B45" s="23" t="s">
        <v>135</v>
      </c>
      <c r="C45" s="23" t="s">
        <v>136</v>
      </c>
      <c r="D45" s="23" t="s">
        <v>785</v>
      </c>
      <c r="E45" s="23" t="s">
        <v>1216</v>
      </c>
      <c r="F45" s="23">
        <v>950</v>
      </c>
      <c r="G45" s="23" t="s">
        <v>1328</v>
      </c>
      <c r="I45" s="26" t="s">
        <v>1072</v>
      </c>
      <c r="J45" s="26">
        <v>203</v>
      </c>
      <c r="K45" s="27" t="s">
        <v>1073</v>
      </c>
      <c r="N45" s="39" t="s">
        <v>1455</v>
      </c>
      <c r="O45" s="39" t="s">
        <v>1456</v>
      </c>
      <c r="P45" s="40" t="s">
        <v>1553</v>
      </c>
    </row>
    <row r="46" spans="1:16" x14ac:dyDescent="0.35">
      <c r="A46" s="23" t="s">
        <v>137</v>
      </c>
      <c r="B46" s="23" t="s">
        <v>138</v>
      </c>
      <c r="C46" s="23" t="s">
        <v>139</v>
      </c>
      <c r="D46" s="23" t="s">
        <v>786</v>
      </c>
      <c r="E46" s="23" t="s">
        <v>1065</v>
      </c>
      <c r="F46" s="23">
        <v>990</v>
      </c>
      <c r="G46" s="23" t="s">
        <v>1229</v>
      </c>
      <c r="I46" s="26" t="s">
        <v>1074</v>
      </c>
      <c r="J46" s="26">
        <v>262</v>
      </c>
      <c r="K46" s="27" t="s">
        <v>1075</v>
      </c>
      <c r="N46" s="39" t="s">
        <v>1459</v>
      </c>
      <c r="O46" s="39" t="s">
        <v>994</v>
      </c>
      <c r="P46" s="40" t="s">
        <v>1555</v>
      </c>
    </row>
    <row r="47" spans="1:16" x14ac:dyDescent="0.35">
      <c r="A47" s="23" t="s">
        <v>140</v>
      </c>
      <c r="B47" s="23" t="s">
        <v>141</v>
      </c>
      <c r="C47" s="23" t="s">
        <v>142</v>
      </c>
      <c r="D47" s="23" t="s">
        <v>787</v>
      </c>
      <c r="E47" s="23" t="s">
        <v>1230</v>
      </c>
      <c r="F47" s="23">
        <v>0</v>
      </c>
      <c r="G47" s="23" t="s">
        <v>1231</v>
      </c>
      <c r="I47" s="26" t="s">
        <v>1076</v>
      </c>
      <c r="J47" s="26">
        <v>208</v>
      </c>
      <c r="K47" s="27" t="s">
        <v>1077</v>
      </c>
      <c r="N47" s="39" t="s">
        <v>1381</v>
      </c>
      <c r="O47" s="39" t="s">
        <v>1382</v>
      </c>
      <c r="P47" s="40" t="s">
        <v>1516</v>
      </c>
    </row>
    <row r="48" spans="1:16" x14ac:dyDescent="0.35">
      <c r="A48" s="23" t="s">
        <v>147</v>
      </c>
      <c r="B48" s="23" t="s">
        <v>148</v>
      </c>
      <c r="C48" s="23" t="s">
        <v>149</v>
      </c>
      <c r="D48" s="23" t="s">
        <v>790</v>
      </c>
      <c r="E48" s="23" t="s">
        <v>1029</v>
      </c>
      <c r="F48" s="23">
        <v>36</v>
      </c>
      <c r="G48" s="23" t="s">
        <v>1030</v>
      </c>
      <c r="I48" s="26" t="s">
        <v>1078</v>
      </c>
      <c r="J48" s="26">
        <v>214</v>
      </c>
      <c r="K48" s="27" t="s">
        <v>1079</v>
      </c>
      <c r="N48" s="39" t="s">
        <v>1466</v>
      </c>
      <c r="O48" s="39" t="s">
        <v>1467</v>
      </c>
      <c r="P48" s="40" t="s">
        <v>1559</v>
      </c>
    </row>
    <row r="49" spans="1:16" x14ac:dyDescent="0.35">
      <c r="A49" s="23" t="s">
        <v>150</v>
      </c>
      <c r="B49" s="23" t="s">
        <v>151</v>
      </c>
      <c r="C49" s="23" t="s">
        <v>152</v>
      </c>
      <c r="D49" s="23" t="s">
        <v>791</v>
      </c>
      <c r="E49" s="23" t="s">
        <v>1029</v>
      </c>
      <c r="F49" s="23">
        <v>36</v>
      </c>
      <c r="G49" s="23" t="s">
        <v>1030</v>
      </c>
      <c r="I49" s="26" t="s">
        <v>1080</v>
      </c>
      <c r="J49" s="26">
        <v>12</v>
      </c>
      <c r="K49" s="27" t="s">
        <v>1081</v>
      </c>
      <c r="N49" s="39" t="s">
        <v>1472</v>
      </c>
      <c r="O49" s="39" t="s">
        <v>1473</v>
      </c>
      <c r="P49" s="40" t="s">
        <v>1562</v>
      </c>
    </row>
    <row r="50" spans="1:16" x14ac:dyDescent="0.35">
      <c r="A50" s="23" t="s">
        <v>153</v>
      </c>
      <c r="B50" s="23" t="s">
        <v>154</v>
      </c>
      <c r="C50" s="23" t="s">
        <v>155</v>
      </c>
      <c r="D50" s="23" t="s">
        <v>792</v>
      </c>
      <c r="E50" s="23" t="s">
        <v>1066</v>
      </c>
      <c r="F50" s="23">
        <v>170</v>
      </c>
      <c r="G50" s="23" t="s">
        <v>1067</v>
      </c>
      <c r="I50" s="26" t="s">
        <v>1082</v>
      </c>
      <c r="J50" s="26">
        <v>818</v>
      </c>
      <c r="K50" s="27" t="s">
        <v>1083</v>
      </c>
      <c r="N50" s="39" t="s">
        <v>1399</v>
      </c>
      <c r="O50" s="39" t="s">
        <v>1400</v>
      </c>
      <c r="P50" s="40" t="s">
        <v>1525</v>
      </c>
    </row>
    <row r="51" spans="1:16" x14ac:dyDescent="0.35">
      <c r="A51" s="23" t="s">
        <v>156</v>
      </c>
      <c r="B51" s="23" t="s">
        <v>157</v>
      </c>
      <c r="C51" s="23" t="s">
        <v>158</v>
      </c>
      <c r="D51" s="23" t="s">
        <v>793</v>
      </c>
      <c r="E51" s="23" t="s">
        <v>1127</v>
      </c>
      <c r="F51" s="23">
        <v>174</v>
      </c>
      <c r="G51" s="23" t="s">
        <v>1257</v>
      </c>
      <c r="I51" s="26" t="s">
        <v>1084</v>
      </c>
      <c r="J51" s="26">
        <v>232</v>
      </c>
      <c r="K51" s="27" t="s">
        <v>1085</v>
      </c>
      <c r="N51" s="39" t="s">
        <v>1492</v>
      </c>
      <c r="O51" s="39" t="s">
        <v>1493</v>
      </c>
      <c r="P51" s="40" t="s">
        <v>1572</v>
      </c>
    </row>
    <row r="52" spans="1:16" x14ac:dyDescent="0.35">
      <c r="A52" s="23" t="s">
        <v>163</v>
      </c>
      <c r="B52" s="23" t="s">
        <v>164</v>
      </c>
      <c r="C52" s="23" t="s">
        <v>165</v>
      </c>
      <c r="D52" s="23" t="s">
        <v>796</v>
      </c>
      <c r="E52" s="23" t="s">
        <v>1068</v>
      </c>
      <c r="F52" s="23">
        <v>188</v>
      </c>
      <c r="G52" s="23" t="s">
        <v>1069</v>
      </c>
      <c r="I52" s="26" t="s">
        <v>1086</v>
      </c>
      <c r="J52" s="26">
        <v>230</v>
      </c>
      <c r="K52" s="27" t="s">
        <v>1087</v>
      </c>
      <c r="N52" s="39" t="s">
        <v>1490</v>
      </c>
      <c r="O52" s="39" t="s">
        <v>1491</v>
      </c>
      <c r="P52" s="40" t="s">
        <v>1571</v>
      </c>
    </row>
    <row r="53" spans="1:16" x14ac:dyDescent="0.35">
      <c r="A53" s="23" t="s">
        <v>729</v>
      </c>
      <c r="B53" s="23" t="s">
        <v>166</v>
      </c>
      <c r="C53" s="23" t="s">
        <v>167</v>
      </c>
      <c r="D53" s="23" t="s">
        <v>797</v>
      </c>
      <c r="E53" s="23" t="s">
        <v>1219</v>
      </c>
      <c r="F53" s="23">
        <v>952</v>
      </c>
      <c r="G53" s="23" t="s">
        <v>1322</v>
      </c>
      <c r="I53" s="26" t="s">
        <v>1088</v>
      </c>
      <c r="J53" s="26">
        <v>978</v>
      </c>
      <c r="K53" s="27" t="s">
        <v>1089</v>
      </c>
      <c r="N53" s="39" t="s">
        <v>1486</v>
      </c>
      <c r="O53" s="39" t="s">
        <v>1487</v>
      </c>
      <c r="P53" s="40" t="s">
        <v>1569</v>
      </c>
    </row>
    <row r="54" spans="1:16" x14ac:dyDescent="0.35">
      <c r="A54" s="23" t="s">
        <v>168</v>
      </c>
      <c r="B54" s="23" t="s">
        <v>169</v>
      </c>
      <c r="C54" s="23" t="s">
        <v>170</v>
      </c>
      <c r="D54" s="23" t="s">
        <v>798</v>
      </c>
      <c r="E54" s="23" t="s">
        <v>1110</v>
      </c>
      <c r="F54" s="23">
        <v>191</v>
      </c>
      <c r="G54" s="23" t="s">
        <v>1240</v>
      </c>
      <c r="I54" s="26" t="s">
        <v>1090</v>
      </c>
      <c r="J54" s="26">
        <v>242</v>
      </c>
      <c r="K54" s="27" t="s">
        <v>1234</v>
      </c>
      <c r="N54" s="39" t="s">
        <v>1482</v>
      </c>
      <c r="O54" s="39" t="s">
        <v>1483</v>
      </c>
      <c r="P54" s="40" t="s">
        <v>1567</v>
      </c>
    </row>
    <row r="55" spans="1:16" x14ac:dyDescent="0.35">
      <c r="A55" s="23" t="s">
        <v>171</v>
      </c>
      <c r="B55" s="23" t="s">
        <v>172</v>
      </c>
      <c r="C55" s="23" t="s">
        <v>173</v>
      </c>
      <c r="D55" s="23" t="s">
        <v>799</v>
      </c>
      <c r="E55" s="23" t="s">
        <v>1070</v>
      </c>
      <c r="F55" s="23">
        <v>931</v>
      </c>
      <c r="G55" s="23" t="s">
        <v>1232</v>
      </c>
      <c r="I55" s="26" t="s">
        <v>1091</v>
      </c>
      <c r="J55" s="26">
        <v>238</v>
      </c>
      <c r="K55" s="27" t="s">
        <v>1092</v>
      </c>
      <c r="N55" s="39" t="s">
        <v>1411</v>
      </c>
      <c r="O55" s="39" t="s">
        <v>1412</v>
      </c>
      <c r="P55" s="40" t="s">
        <v>1531</v>
      </c>
    </row>
    <row r="56" spans="1:16" x14ac:dyDescent="0.35">
      <c r="A56" s="23" t="s">
        <v>174</v>
      </c>
      <c r="B56" s="23" t="s">
        <v>175</v>
      </c>
      <c r="C56" s="23" t="s">
        <v>176</v>
      </c>
      <c r="D56" s="23" t="s">
        <v>800</v>
      </c>
      <c r="E56" s="23" t="s">
        <v>1088</v>
      </c>
      <c r="F56" s="23">
        <v>978</v>
      </c>
      <c r="G56" s="23" t="s">
        <v>1089</v>
      </c>
      <c r="I56" s="26" t="s">
        <v>1093</v>
      </c>
      <c r="J56" s="26">
        <v>826</v>
      </c>
      <c r="K56" s="27" t="s">
        <v>1094</v>
      </c>
      <c r="N56" s="39" t="s">
        <v>1457</v>
      </c>
      <c r="O56" s="39" t="s">
        <v>1458</v>
      </c>
      <c r="P56" s="40" t="s">
        <v>1554</v>
      </c>
    </row>
    <row r="57" spans="1:16" x14ac:dyDescent="0.35">
      <c r="A57" s="23" t="s">
        <v>177</v>
      </c>
      <c r="B57" s="23" t="s">
        <v>178</v>
      </c>
      <c r="C57" s="23" t="s">
        <v>179</v>
      </c>
      <c r="D57" s="23" t="s">
        <v>801</v>
      </c>
      <c r="E57" s="23" t="s">
        <v>1072</v>
      </c>
      <c r="F57" s="23">
        <v>203</v>
      </c>
      <c r="G57" s="23" t="s">
        <v>1073</v>
      </c>
      <c r="I57" s="26" t="s">
        <v>1095</v>
      </c>
      <c r="J57" s="26">
        <v>981</v>
      </c>
      <c r="K57" s="27" t="s">
        <v>1096</v>
      </c>
      <c r="N57" s="39" t="s">
        <v>1480</v>
      </c>
      <c r="O57" s="39" t="s">
        <v>1481</v>
      </c>
      <c r="P57" s="40" t="s">
        <v>1566</v>
      </c>
    </row>
    <row r="58" spans="1:16" x14ac:dyDescent="0.35">
      <c r="A58" s="23" t="s">
        <v>726</v>
      </c>
      <c r="B58" s="23" t="s">
        <v>161</v>
      </c>
      <c r="C58" s="23" t="s">
        <v>162</v>
      </c>
      <c r="D58" s="23" t="s">
        <v>795</v>
      </c>
      <c r="E58" s="23" t="s">
        <v>1061</v>
      </c>
      <c r="F58" s="23">
        <v>976</v>
      </c>
      <c r="G58" s="23" t="s">
        <v>1062</v>
      </c>
      <c r="I58" s="26" t="s">
        <v>1235</v>
      </c>
      <c r="J58" s="26">
        <v>0</v>
      </c>
      <c r="K58" s="27" t="s">
        <v>1236</v>
      </c>
      <c r="N58" s="39" t="s">
        <v>1391</v>
      </c>
      <c r="O58" s="39" t="s">
        <v>1392</v>
      </c>
      <c r="P58" s="40" t="s">
        <v>1521</v>
      </c>
    </row>
    <row r="59" spans="1:16" x14ac:dyDescent="0.35">
      <c r="A59" s="23" t="s">
        <v>180</v>
      </c>
      <c r="B59" s="23" t="s">
        <v>181</v>
      </c>
      <c r="C59" s="23" t="s">
        <v>182</v>
      </c>
      <c r="D59" s="23" t="s">
        <v>802</v>
      </c>
      <c r="E59" s="23" t="s">
        <v>1076</v>
      </c>
      <c r="F59" s="23">
        <v>208</v>
      </c>
      <c r="G59" s="23" t="s">
        <v>1077</v>
      </c>
      <c r="I59" s="26" t="s">
        <v>1097</v>
      </c>
      <c r="J59" s="26">
        <v>936</v>
      </c>
      <c r="K59" s="27" t="s">
        <v>1098</v>
      </c>
      <c r="N59" s="39" t="s">
        <v>1377</v>
      </c>
      <c r="O59" s="39" t="s">
        <v>1378</v>
      </c>
      <c r="P59" s="40" t="s">
        <v>1514</v>
      </c>
    </row>
    <row r="60" spans="1:16" x14ac:dyDescent="0.35">
      <c r="A60" s="23" t="s">
        <v>183</v>
      </c>
      <c r="B60" s="23" t="s">
        <v>184</v>
      </c>
      <c r="C60" s="23" t="s">
        <v>185</v>
      </c>
      <c r="D60" s="23" t="s">
        <v>803</v>
      </c>
      <c r="E60" s="23" t="s">
        <v>1074</v>
      </c>
      <c r="F60" s="23">
        <v>262</v>
      </c>
      <c r="G60" s="23" t="s">
        <v>1075</v>
      </c>
      <c r="I60" s="26" t="s">
        <v>1099</v>
      </c>
      <c r="J60" s="26">
        <v>292</v>
      </c>
      <c r="K60" s="27" t="s">
        <v>1100</v>
      </c>
      <c r="N60" s="39" t="s">
        <v>1409</v>
      </c>
      <c r="O60" s="39" t="s">
        <v>1410</v>
      </c>
      <c r="P60" s="40" t="s">
        <v>1530</v>
      </c>
    </row>
    <row r="61" spans="1:16" x14ac:dyDescent="0.35">
      <c r="A61" s="23" t="s">
        <v>186</v>
      </c>
      <c r="B61" s="23" t="s">
        <v>187</v>
      </c>
      <c r="C61" s="23" t="s">
        <v>188</v>
      </c>
      <c r="D61" s="23" t="s">
        <v>804</v>
      </c>
      <c r="E61" s="23" t="s">
        <v>1217</v>
      </c>
      <c r="F61" s="23">
        <v>951</v>
      </c>
      <c r="G61" s="23" t="s">
        <v>1218</v>
      </c>
      <c r="I61" s="26" t="s">
        <v>1101</v>
      </c>
      <c r="J61" s="26">
        <v>270</v>
      </c>
      <c r="K61" s="27" t="s">
        <v>1102</v>
      </c>
      <c r="N61" s="39" t="s">
        <v>1367</v>
      </c>
      <c r="O61" s="39" t="s">
        <v>1368</v>
      </c>
      <c r="P61" s="40" t="s">
        <v>1509</v>
      </c>
    </row>
    <row r="62" spans="1:16" x14ac:dyDescent="0.35">
      <c r="A62" s="23" t="s">
        <v>189</v>
      </c>
      <c r="B62" s="23" t="s">
        <v>190</v>
      </c>
      <c r="C62" s="23" t="s">
        <v>191</v>
      </c>
      <c r="D62" s="23" t="s">
        <v>805</v>
      </c>
      <c r="E62" s="23" t="s">
        <v>1078</v>
      </c>
      <c r="F62" s="23">
        <v>214</v>
      </c>
      <c r="G62" s="23" t="s">
        <v>1079</v>
      </c>
      <c r="I62" s="26" t="s">
        <v>1103</v>
      </c>
      <c r="J62" s="26">
        <v>324</v>
      </c>
      <c r="K62" s="27" t="s">
        <v>1104</v>
      </c>
      <c r="N62" s="39" t="s">
        <v>1389</v>
      </c>
      <c r="O62" s="39" t="s">
        <v>1390</v>
      </c>
      <c r="P62" s="40" t="s">
        <v>1520</v>
      </c>
    </row>
    <row r="63" spans="1:16" x14ac:dyDescent="0.35">
      <c r="A63" s="23" t="s">
        <v>192</v>
      </c>
      <c r="B63" s="23" t="s">
        <v>193</v>
      </c>
      <c r="C63" s="23" t="s">
        <v>194</v>
      </c>
      <c r="D63" s="23" t="s">
        <v>806</v>
      </c>
      <c r="E63" s="23" t="s">
        <v>1207</v>
      </c>
      <c r="F63" s="23">
        <v>840</v>
      </c>
      <c r="G63" s="23" t="s">
        <v>1208</v>
      </c>
      <c r="I63" s="26" t="s">
        <v>1105</v>
      </c>
      <c r="J63" s="26">
        <v>320</v>
      </c>
      <c r="K63" s="27" t="s">
        <v>1106</v>
      </c>
      <c r="N63" s="39" t="s">
        <v>1502</v>
      </c>
      <c r="O63" s="39" t="s">
        <v>1503</v>
      </c>
      <c r="P63" s="40" t="s">
        <v>1577</v>
      </c>
    </row>
    <row r="64" spans="1:16" x14ac:dyDescent="0.35">
      <c r="A64" s="23" t="s">
        <v>195</v>
      </c>
      <c r="B64" s="23" t="s">
        <v>196</v>
      </c>
      <c r="C64" s="23" t="s">
        <v>197</v>
      </c>
      <c r="D64" s="23" t="s">
        <v>807</v>
      </c>
      <c r="E64" s="23" t="s">
        <v>1082</v>
      </c>
      <c r="F64" s="23">
        <v>818</v>
      </c>
      <c r="G64" s="23" t="s">
        <v>1083</v>
      </c>
      <c r="I64" s="26" t="s">
        <v>1107</v>
      </c>
      <c r="J64" s="26">
        <v>328</v>
      </c>
      <c r="K64" s="27" t="s">
        <v>1237</v>
      </c>
      <c r="N64" s="39" t="s">
        <v>1462</v>
      </c>
      <c r="O64" s="39" t="s">
        <v>1463</v>
      </c>
      <c r="P64" s="40" t="s">
        <v>1557</v>
      </c>
    </row>
    <row r="65" spans="1:16" x14ac:dyDescent="0.35">
      <c r="A65" s="23" t="s">
        <v>198</v>
      </c>
      <c r="B65" s="23" t="s">
        <v>199</v>
      </c>
      <c r="C65" s="23" t="s">
        <v>200</v>
      </c>
      <c r="D65" s="23" t="s">
        <v>808</v>
      </c>
      <c r="E65" s="23" t="s">
        <v>1207</v>
      </c>
      <c r="F65" s="23">
        <v>840</v>
      </c>
      <c r="G65" s="23" t="s">
        <v>1208</v>
      </c>
      <c r="I65" s="26" t="s">
        <v>1108</v>
      </c>
      <c r="J65" s="26">
        <v>344</v>
      </c>
      <c r="K65" s="27" t="s">
        <v>1238</v>
      </c>
      <c r="N65" s="39" t="s">
        <v>1393</v>
      </c>
      <c r="O65" s="39" t="s">
        <v>1394</v>
      </c>
      <c r="P65" s="40" t="s">
        <v>1522</v>
      </c>
    </row>
    <row r="66" spans="1:16" x14ac:dyDescent="0.35">
      <c r="A66" s="23" t="s">
        <v>201</v>
      </c>
      <c r="B66" s="23" t="s">
        <v>202</v>
      </c>
      <c r="C66" s="23" t="s">
        <v>203</v>
      </c>
      <c r="D66" s="23" t="s">
        <v>809</v>
      </c>
      <c r="E66" s="23" t="s">
        <v>1216</v>
      </c>
      <c r="F66" s="23">
        <v>950</v>
      </c>
      <c r="G66" s="23" t="s">
        <v>1328</v>
      </c>
      <c r="I66" s="26" t="s">
        <v>1109</v>
      </c>
      <c r="J66" s="26">
        <v>340</v>
      </c>
      <c r="K66" s="27" t="s">
        <v>1239</v>
      </c>
      <c r="N66" s="39" t="s">
        <v>1371</v>
      </c>
      <c r="O66" s="39" t="s">
        <v>1372</v>
      </c>
      <c r="P66" s="40" t="s">
        <v>1511</v>
      </c>
    </row>
    <row r="67" spans="1:16" x14ac:dyDescent="0.35">
      <c r="A67" s="23" t="s">
        <v>204</v>
      </c>
      <c r="B67" s="23" t="s">
        <v>205</v>
      </c>
      <c r="C67" s="23" t="s">
        <v>206</v>
      </c>
      <c r="D67" s="23" t="s">
        <v>810</v>
      </c>
      <c r="E67" s="23" t="s">
        <v>1084</v>
      </c>
      <c r="F67" s="23">
        <v>232</v>
      </c>
      <c r="G67" s="23" t="s">
        <v>1085</v>
      </c>
      <c r="I67" s="26" t="s">
        <v>1110</v>
      </c>
      <c r="J67" s="26">
        <v>191</v>
      </c>
      <c r="K67" s="27" t="s">
        <v>1240</v>
      </c>
      <c r="N67" s="39" t="s">
        <v>1478</v>
      </c>
      <c r="O67" s="39" t="s">
        <v>1479</v>
      </c>
      <c r="P67" s="40" t="s">
        <v>1565</v>
      </c>
    </row>
    <row r="68" spans="1:16" x14ac:dyDescent="0.35">
      <c r="A68" s="23" t="s">
        <v>207</v>
      </c>
      <c r="B68" s="23" t="s">
        <v>208</v>
      </c>
      <c r="C68" s="23" t="s">
        <v>209</v>
      </c>
      <c r="D68" s="23" t="s">
        <v>811</v>
      </c>
      <c r="E68" s="23" t="s">
        <v>1088</v>
      </c>
      <c r="F68" s="23">
        <v>978</v>
      </c>
      <c r="G68" s="23" t="s">
        <v>1089</v>
      </c>
      <c r="I68" s="26" t="s">
        <v>1111</v>
      </c>
      <c r="J68" s="26">
        <v>332</v>
      </c>
      <c r="K68" s="27" t="s">
        <v>1241</v>
      </c>
      <c r="N68" s="39" t="s">
        <v>1443</v>
      </c>
      <c r="O68" s="39" t="s">
        <v>1444</v>
      </c>
      <c r="P68" s="40" t="s">
        <v>1547</v>
      </c>
    </row>
    <row r="69" spans="1:16" x14ac:dyDescent="0.35">
      <c r="A69" s="23" t="s">
        <v>739</v>
      </c>
      <c r="B69" s="23" t="s">
        <v>624</v>
      </c>
      <c r="C69" s="23" t="s">
        <v>625</v>
      </c>
      <c r="D69" s="23" t="s">
        <v>953</v>
      </c>
      <c r="E69" s="23" t="s">
        <v>1190</v>
      </c>
      <c r="F69" s="23">
        <v>748</v>
      </c>
      <c r="G69" s="23" t="s">
        <v>1308</v>
      </c>
      <c r="I69" s="26" t="s">
        <v>1112</v>
      </c>
      <c r="J69" s="26">
        <v>348</v>
      </c>
      <c r="K69" s="27" t="s">
        <v>1242</v>
      </c>
      <c r="N69" s="39" t="s">
        <v>1453</v>
      </c>
      <c r="O69" s="39" t="s">
        <v>1454</v>
      </c>
      <c r="P69" s="40" t="s">
        <v>1552</v>
      </c>
    </row>
    <row r="70" spans="1:16" x14ac:dyDescent="0.35">
      <c r="A70" s="23" t="s">
        <v>210</v>
      </c>
      <c r="B70" s="23" t="s">
        <v>211</v>
      </c>
      <c r="C70" s="23" t="s">
        <v>212</v>
      </c>
      <c r="D70" s="23" t="s">
        <v>812</v>
      </c>
      <c r="E70" s="23" t="s">
        <v>1086</v>
      </c>
      <c r="F70" s="23">
        <v>230</v>
      </c>
      <c r="G70" s="23" t="s">
        <v>1087</v>
      </c>
      <c r="I70" s="26" t="s">
        <v>1113</v>
      </c>
      <c r="J70" s="26">
        <v>360</v>
      </c>
      <c r="K70" s="27" t="s">
        <v>1243</v>
      </c>
      <c r="N70" s="39" t="s">
        <v>1447</v>
      </c>
      <c r="O70" s="39" t="s">
        <v>1448</v>
      </c>
      <c r="P70" s="40" t="s">
        <v>1549</v>
      </c>
    </row>
    <row r="71" spans="1:16" x14ac:dyDescent="0.35">
      <c r="A71" s="23" t="s">
        <v>730</v>
      </c>
      <c r="B71" s="23" t="s">
        <v>213</v>
      </c>
      <c r="C71" s="23" t="s">
        <v>214</v>
      </c>
      <c r="D71" s="23" t="s">
        <v>813</v>
      </c>
      <c r="E71" s="23" t="s">
        <v>1091</v>
      </c>
      <c r="F71" s="23">
        <v>238</v>
      </c>
      <c r="G71" s="23" t="s">
        <v>1092</v>
      </c>
      <c r="I71" s="26" t="s">
        <v>1114</v>
      </c>
      <c r="J71" s="26">
        <v>376</v>
      </c>
      <c r="K71" s="27" t="s">
        <v>1244</v>
      </c>
      <c r="N71" s="39" t="s">
        <v>1449</v>
      </c>
      <c r="O71" s="39" t="s">
        <v>1450</v>
      </c>
      <c r="P71" s="40" t="s">
        <v>1550</v>
      </c>
    </row>
    <row r="72" spans="1:16" x14ac:dyDescent="0.35">
      <c r="A72" s="23" t="s">
        <v>215</v>
      </c>
      <c r="B72" s="23" t="s">
        <v>216</v>
      </c>
      <c r="C72" s="23" t="s">
        <v>217</v>
      </c>
      <c r="D72" s="23" t="s">
        <v>814</v>
      </c>
      <c r="E72" s="23" t="s">
        <v>1076</v>
      </c>
      <c r="F72" s="23">
        <v>208</v>
      </c>
      <c r="G72" s="23" t="s">
        <v>1077</v>
      </c>
      <c r="I72" s="26" t="s">
        <v>1245</v>
      </c>
      <c r="J72" s="26">
        <v>0</v>
      </c>
      <c r="K72" s="27" t="s">
        <v>1246</v>
      </c>
      <c r="N72" s="39" t="s">
        <v>1441</v>
      </c>
      <c r="O72" s="39" t="s">
        <v>1442</v>
      </c>
      <c r="P72" s="40" t="s">
        <v>1546</v>
      </c>
    </row>
    <row r="73" spans="1:16" x14ac:dyDescent="0.35">
      <c r="A73" s="23" t="s">
        <v>218</v>
      </c>
      <c r="B73" s="23" t="s">
        <v>219</v>
      </c>
      <c r="C73" s="23" t="s">
        <v>220</v>
      </c>
      <c r="D73" s="23" t="s">
        <v>815</v>
      </c>
      <c r="E73" s="23" t="s">
        <v>1090</v>
      </c>
      <c r="F73" s="23">
        <v>242</v>
      </c>
      <c r="G73" s="23" t="s">
        <v>1234</v>
      </c>
      <c r="I73" s="26" t="s">
        <v>1115</v>
      </c>
      <c r="J73" s="26">
        <v>356</v>
      </c>
      <c r="K73" s="27" t="s">
        <v>1247</v>
      </c>
    </row>
    <row r="74" spans="1:16" x14ac:dyDescent="0.35">
      <c r="A74" s="23" t="s">
        <v>221</v>
      </c>
      <c r="B74" s="23" t="s">
        <v>222</v>
      </c>
      <c r="C74" s="23" t="s">
        <v>223</v>
      </c>
      <c r="D74" s="23" t="s">
        <v>816</v>
      </c>
      <c r="E74" s="23" t="s">
        <v>1088</v>
      </c>
      <c r="F74" s="23">
        <v>978</v>
      </c>
      <c r="G74" s="23" t="s">
        <v>1089</v>
      </c>
      <c r="I74" s="26" t="s">
        <v>1116</v>
      </c>
      <c r="J74" s="26">
        <v>368</v>
      </c>
      <c r="K74" s="27" t="s">
        <v>1117</v>
      </c>
    </row>
    <row r="75" spans="1:16" x14ac:dyDescent="0.35">
      <c r="A75" s="23" t="s">
        <v>224</v>
      </c>
      <c r="B75" s="23" t="s">
        <v>225</v>
      </c>
      <c r="C75" s="23" t="s">
        <v>226</v>
      </c>
      <c r="D75" s="23" t="s">
        <v>817</v>
      </c>
      <c r="E75" s="23" t="s">
        <v>1088</v>
      </c>
      <c r="F75" s="23">
        <v>978</v>
      </c>
      <c r="G75" s="23" t="s">
        <v>1089</v>
      </c>
      <c r="I75" s="26" t="s">
        <v>1118</v>
      </c>
      <c r="J75" s="26">
        <v>364</v>
      </c>
      <c r="K75" s="27" t="s">
        <v>1248</v>
      </c>
    </row>
    <row r="76" spans="1:16" x14ac:dyDescent="0.35">
      <c r="A76" s="23" t="s">
        <v>227</v>
      </c>
      <c r="B76" s="23" t="s">
        <v>228</v>
      </c>
      <c r="C76" s="23" t="s">
        <v>229</v>
      </c>
      <c r="D76" s="23" t="s">
        <v>818</v>
      </c>
      <c r="E76" s="23" t="s">
        <v>1088</v>
      </c>
      <c r="F76" s="23">
        <v>978</v>
      </c>
      <c r="G76" s="23" t="s">
        <v>1089</v>
      </c>
      <c r="I76" s="26" t="s">
        <v>1119</v>
      </c>
      <c r="J76" s="26">
        <v>352</v>
      </c>
      <c r="K76" s="27" t="s">
        <v>1120</v>
      </c>
    </row>
    <row r="77" spans="1:16" x14ac:dyDescent="0.35">
      <c r="A77" s="23" t="s">
        <v>230</v>
      </c>
      <c r="B77" s="23" t="s">
        <v>231</v>
      </c>
      <c r="C77" s="23" t="s">
        <v>232</v>
      </c>
      <c r="D77" s="23" t="s">
        <v>819</v>
      </c>
      <c r="E77" s="23" t="s">
        <v>1088</v>
      </c>
      <c r="F77" s="23">
        <v>978</v>
      </c>
      <c r="G77" s="23" t="s">
        <v>1089</v>
      </c>
      <c r="I77" s="26" t="s">
        <v>1249</v>
      </c>
      <c r="J77" s="26">
        <v>0</v>
      </c>
      <c r="K77" s="27" t="s">
        <v>1250</v>
      </c>
    </row>
    <row r="78" spans="1:16" x14ac:dyDescent="0.35">
      <c r="A78" s="23" t="s">
        <v>233</v>
      </c>
      <c r="B78" s="23" t="s">
        <v>234</v>
      </c>
      <c r="C78" s="23" t="s">
        <v>235</v>
      </c>
      <c r="D78" s="23" t="s">
        <v>820</v>
      </c>
      <c r="E78" s="23" t="s">
        <v>1088</v>
      </c>
      <c r="F78" s="23">
        <v>978</v>
      </c>
      <c r="G78" s="23" t="s">
        <v>1089</v>
      </c>
      <c r="I78" s="26" t="s">
        <v>1121</v>
      </c>
      <c r="J78" s="26">
        <v>388</v>
      </c>
      <c r="K78" s="27" t="s">
        <v>1251</v>
      </c>
    </row>
    <row r="79" spans="1:16" x14ac:dyDescent="0.35">
      <c r="A79" s="23" t="s">
        <v>236</v>
      </c>
      <c r="B79" s="23" t="s">
        <v>237</v>
      </c>
      <c r="C79" s="23" t="s">
        <v>238</v>
      </c>
      <c r="D79" s="23" t="s">
        <v>821</v>
      </c>
      <c r="E79" s="23" t="s">
        <v>1216</v>
      </c>
      <c r="F79" s="23">
        <v>950</v>
      </c>
      <c r="G79" s="23" t="s">
        <v>1328</v>
      </c>
      <c r="I79" s="26" t="s">
        <v>1122</v>
      </c>
      <c r="J79" s="26">
        <v>400</v>
      </c>
      <c r="K79" s="27" t="s">
        <v>1252</v>
      </c>
    </row>
    <row r="80" spans="1:16" x14ac:dyDescent="0.35">
      <c r="A80" s="23" t="s">
        <v>239</v>
      </c>
      <c r="B80" s="23" t="s">
        <v>240</v>
      </c>
      <c r="C80" s="23" t="s">
        <v>241</v>
      </c>
      <c r="D80" s="23" t="s">
        <v>822</v>
      </c>
      <c r="E80" s="23" t="s">
        <v>1101</v>
      </c>
      <c r="F80" s="23">
        <v>270</v>
      </c>
      <c r="G80" s="23" t="s">
        <v>1102</v>
      </c>
      <c r="I80" s="26" t="s">
        <v>1123</v>
      </c>
      <c r="J80" s="26">
        <v>392</v>
      </c>
      <c r="K80" s="27" t="s">
        <v>1253</v>
      </c>
    </row>
    <row r="81" spans="1:11" x14ac:dyDescent="0.35">
      <c r="A81" s="23" t="s">
        <v>242</v>
      </c>
      <c r="B81" s="23" t="s">
        <v>243</v>
      </c>
      <c r="C81" s="23" t="s">
        <v>244</v>
      </c>
      <c r="D81" s="23" t="s">
        <v>823</v>
      </c>
      <c r="E81" s="23" t="s">
        <v>1095</v>
      </c>
      <c r="F81" s="23">
        <v>981</v>
      </c>
      <c r="G81" s="23" t="s">
        <v>1096</v>
      </c>
      <c r="I81" s="26" t="s">
        <v>1124</v>
      </c>
      <c r="J81" s="26">
        <v>404</v>
      </c>
      <c r="K81" s="27" t="s">
        <v>1254</v>
      </c>
    </row>
    <row r="82" spans="1:11" x14ac:dyDescent="0.35">
      <c r="A82" s="23" t="s">
        <v>245</v>
      </c>
      <c r="B82" s="23" t="s">
        <v>246</v>
      </c>
      <c r="C82" s="23" t="s">
        <v>247</v>
      </c>
      <c r="D82" s="23" t="s">
        <v>824</v>
      </c>
      <c r="E82" s="23" t="s">
        <v>1088</v>
      </c>
      <c r="F82" s="23">
        <v>978</v>
      </c>
      <c r="G82" s="23" t="s">
        <v>1089</v>
      </c>
      <c r="I82" s="26" t="s">
        <v>1125</v>
      </c>
      <c r="J82" s="26">
        <v>417</v>
      </c>
      <c r="K82" s="27" t="s">
        <v>1255</v>
      </c>
    </row>
    <row r="83" spans="1:11" x14ac:dyDescent="0.35">
      <c r="A83" s="23" t="s">
        <v>248</v>
      </c>
      <c r="B83" s="23" t="s">
        <v>249</v>
      </c>
      <c r="C83" s="23" t="s">
        <v>250</v>
      </c>
      <c r="D83" s="23" t="s">
        <v>825</v>
      </c>
      <c r="E83" s="23" t="s">
        <v>1097</v>
      </c>
      <c r="F83" s="23">
        <v>936</v>
      </c>
      <c r="G83" s="23" t="s">
        <v>1098</v>
      </c>
      <c r="I83" s="26" t="s">
        <v>1126</v>
      </c>
      <c r="J83" s="26">
        <v>116</v>
      </c>
      <c r="K83" s="27" t="s">
        <v>1256</v>
      </c>
    </row>
    <row r="84" spans="1:11" x14ac:dyDescent="0.35">
      <c r="A84" s="23" t="s">
        <v>251</v>
      </c>
      <c r="B84" s="23" t="s">
        <v>252</v>
      </c>
      <c r="C84" s="23" t="s">
        <v>253</v>
      </c>
      <c r="D84" s="23" t="s">
        <v>826</v>
      </c>
      <c r="E84" s="23" t="s">
        <v>1099</v>
      </c>
      <c r="F84" s="23">
        <v>292</v>
      </c>
      <c r="G84" s="23" t="s">
        <v>1100</v>
      </c>
      <c r="I84" s="26" t="s">
        <v>1127</v>
      </c>
      <c r="J84" s="26">
        <v>174</v>
      </c>
      <c r="K84" s="27" t="s">
        <v>1257</v>
      </c>
    </row>
    <row r="85" spans="1:11" x14ac:dyDescent="0.35">
      <c r="A85" s="23" t="s">
        <v>254</v>
      </c>
      <c r="B85" s="23" t="s">
        <v>255</v>
      </c>
      <c r="C85" s="23" t="s">
        <v>256</v>
      </c>
      <c r="D85" s="23" t="s">
        <v>827</v>
      </c>
      <c r="E85" s="23" t="s">
        <v>1088</v>
      </c>
      <c r="F85" s="23">
        <v>978</v>
      </c>
      <c r="G85" s="23" t="s">
        <v>1089</v>
      </c>
      <c r="I85" s="26" t="s">
        <v>1128</v>
      </c>
      <c r="J85" s="26">
        <v>408</v>
      </c>
      <c r="K85" s="27" t="s">
        <v>1258</v>
      </c>
    </row>
    <row r="86" spans="1:11" x14ac:dyDescent="0.35">
      <c r="A86" s="23" t="s">
        <v>257</v>
      </c>
      <c r="B86" s="23" t="s">
        <v>258</v>
      </c>
      <c r="C86" s="23" t="s">
        <v>259</v>
      </c>
      <c r="D86" s="23" t="s">
        <v>828</v>
      </c>
      <c r="E86" s="23" t="s">
        <v>1076</v>
      </c>
      <c r="F86" s="23">
        <v>208</v>
      </c>
      <c r="G86" s="23" t="s">
        <v>1077</v>
      </c>
      <c r="I86" s="26" t="s">
        <v>1129</v>
      </c>
      <c r="J86" s="26">
        <v>410</v>
      </c>
      <c r="K86" s="27" t="s">
        <v>1259</v>
      </c>
    </row>
    <row r="87" spans="1:11" x14ac:dyDescent="0.35">
      <c r="A87" s="23" t="s">
        <v>260</v>
      </c>
      <c r="B87" s="23" t="s">
        <v>261</v>
      </c>
      <c r="C87" s="23" t="s">
        <v>262</v>
      </c>
      <c r="D87" s="23" t="s">
        <v>829</v>
      </c>
      <c r="E87" s="23" t="s">
        <v>1217</v>
      </c>
      <c r="F87" s="23">
        <v>951</v>
      </c>
      <c r="G87" s="23" t="s">
        <v>1218</v>
      </c>
      <c r="I87" s="26" t="s">
        <v>1130</v>
      </c>
      <c r="J87" s="26">
        <v>414</v>
      </c>
      <c r="K87" s="27" t="s">
        <v>1260</v>
      </c>
    </row>
    <row r="88" spans="1:11" x14ac:dyDescent="0.35">
      <c r="A88" s="23" t="s">
        <v>263</v>
      </c>
      <c r="B88" s="23" t="s">
        <v>264</v>
      </c>
      <c r="C88" s="23" t="s">
        <v>265</v>
      </c>
      <c r="D88" s="23" t="s">
        <v>830</v>
      </c>
      <c r="E88" s="23" t="s">
        <v>1088</v>
      </c>
      <c r="F88" s="23">
        <v>978</v>
      </c>
      <c r="G88" s="23" t="s">
        <v>1089</v>
      </c>
      <c r="I88" s="26" t="s">
        <v>1131</v>
      </c>
      <c r="J88" s="26">
        <v>136</v>
      </c>
      <c r="K88" s="27" t="s">
        <v>1261</v>
      </c>
    </row>
    <row r="89" spans="1:11" x14ac:dyDescent="0.35">
      <c r="A89" s="23" t="s">
        <v>266</v>
      </c>
      <c r="B89" s="23" t="s">
        <v>267</v>
      </c>
      <c r="C89" s="23" t="s">
        <v>268</v>
      </c>
      <c r="D89" s="23" t="s">
        <v>831</v>
      </c>
      <c r="E89" s="23" t="s">
        <v>1207</v>
      </c>
      <c r="F89" s="23">
        <v>840</v>
      </c>
      <c r="G89" s="23" t="s">
        <v>1208</v>
      </c>
      <c r="I89" s="26" t="s">
        <v>1132</v>
      </c>
      <c r="J89" s="26">
        <v>398</v>
      </c>
      <c r="K89" s="27" t="s">
        <v>1262</v>
      </c>
    </row>
    <row r="90" spans="1:11" x14ac:dyDescent="0.35">
      <c r="A90" s="23" t="s">
        <v>269</v>
      </c>
      <c r="B90" s="23" t="s">
        <v>270</v>
      </c>
      <c r="C90" s="23" t="s">
        <v>271</v>
      </c>
      <c r="D90" s="23" t="s">
        <v>832</v>
      </c>
      <c r="E90" s="23" t="s">
        <v>1105</v>
      </c>
      <c r="F90" s="23">
        <v>320</v>
      </c>
      <c r="G90" s="23" t="s">
        <v>1106</v>
      </c>
      <c r="I90" s="26" t="s">
        <v>1133</v>
      </c>
      <c r="J90" s="26">
        <v>418</v>
      </c>
      <c r="K90" s="27" t="s">
        <v>1263</v>
      </c>
    </row>
    <row r="91" spans="1:11" x14ac:dyDescent="0.35">
      <c r="A91" s="23" t="s">
        <v>272</v>
      </c>
      <c r="B91" s="23" t="s">
        <v>273</v>
      </c>
      <c r="C91" s="23" t="s">
        <v>274</v>
      </c>
      <c r="D91" s="23" t="s">
        <v>833</v>
      </c>
      <c r="E91" s="23" t="s">
        <v>1235</v>
      </c>
      <c r="F91" s="23">
        <v>0</v>
      </c>
      <c r="G91" s="23" t="s">
        <v>1236</v>
      </c>
      <c r="I91" s="26" t="s">
        <v>1134</v>
      </c>
      <c r="J91" s="26">
        <v>422</v>
      </c>
      <c r="K91" s="27" t="s">
        <v>1264</v>
      </c>
    </row>
    <row r="92" spans="1:11" x14ac:dyDescent="0.35">
      <c r="A92" s="23" t="s">
        <v>275</v>
      </c>
      <c r="B92" s="23" t="s">
        <v>276</v>
      </c>
      <c r="C92" s="23" t="s">
        <v>277</v>
      </c>
      <c r="D92" s="23" t="s">
        <v>834</v>
      </c>
      <c r="E92" s="23" t="s">
        <v>1103</v>
      </c>
      <c r="F92" s="23">
        <v>324</v>
      </c>
      <c r="G92" s="23" t="s">
        <v>1104</v>
      </c>
      <c r="I92" s="26" t="s">
        <v>1135</v>
      </c>
      <c r="J92" s="26">
        <v>144</v>
      </c>
      <c r="K92" s="27" t="s">
        <v>1265</v>
      </c>
    </row>
    <row r="93" spans="1:11" x14ac:dyDescent="0.35">
      <c r="A93" s="23" t="s">
        <v>278</v>
      </c>
      <c r="B93" s="23" t="s">
        <v>279</v>
      </c>
      <c r="C93" s="23" t="s">
        <v>280</v>
      </c>
      <c r="D93" s="23" t="s">
        <v>835</v>
      </c>
      <c r="E93" s="23" t="s">
        <v>1219</v>
      </c>
      <c r="F93" s="23">
        <v>952</v>
      </c>
      <c r="G93" s="23" t="s">
        <v>1322</v>
      </c>
      <c r="I93" s="26" t="s">
        <v>1136</v>
      </c>
      <c r="J93" s="26">
        <v>430</v>
      </c>
      <c r="K93" s="27" t="s">
        <v>1266</v>
      </c>
    </row>
    <row r="94" spans="1:11" x14ac:dyDescent="0.35">
      <c r="A94" s="23" t="s">
        <v>281</v>
      </c>
      <c r="B94" s="23" t="s">
        <v>282</v>
      </c>
      <c r="C94" s="23" t="s">
        <v>283</v>
      </c>
      <c r="D94" s="23" t="s">
        <v>836</v>
      </c>
      <c r="E94" s="23" t="s">
        <v>1107</v>
      </c>
      <c r="F94" s="23">
        <v>328</v>
      </c>
      <c r="G94" s="23" t="s">
        <v>1237</v>
      </c>
      <c r="I94" s="26" t="s">
        <v>1137</v>
      </c>
      <c r="J94" s="26">
        <v>426</v>
      </c>
      <c r="K94" s="27" t="s">
        <v>1138</v>
      </c>
    </row>
    <row r="95" spans="1:11" x14ac:dyDescent="0.35">
      <c r="A95" s="23" t="s">
        <v>284</v>
      </c>
      <c r="B95" s="23" t="s">
        <v>285</v>
      </c>
      <c r="C95" s="23" t="s">
        <v>286</v>
      </c>
      <c r="D95" s="23" t="s">
        <v>837</v>
      </c>
      <c r="E95" s="23" t="s">
        <v>1111</v>
      </c>
      <c r="F95" s="23">
        <v>332</v>
      </c>
      <c r="G95" s="23" t="s">
        <v>1241</v>
      </c>
      <c r="I95" s="26" t="s">
        <v>1139</v>
      </c>
      <c r="J95" s="26">
        <v>434</v>
      </c>
      <c r="K95" s="27" t="s">
        <v>1267</v>
      </c>
    </row>
    <row r="96" spans="1:11" x14ac:dyDescent="0.35">
      <c r="A96" s="23" t="s">
        <v>287</v>
      </c>
      <c r="B96" s="23" t="s">
        <v>288</v>
      </c>
      <c r="C96" s="23" t="s">
        <v>289</v>
      </c>
      <c r="D96" s="23" t="s">
        <v>838</v>
      </c>
      <c r="I96" s="26" t="s">
        <v>1140</v>
      </c>
      <c r="J96" s="26">
        <v>504</v>
      </c>
      <c r="K96" s="27" t="s">
        <v>1268</v>
      </c>
    </row>
    <row r="97" spans="1:11" x14ac:dyDescent="0.35">
      <c r="A97" s="23" t="s">
        <v>292</v>
      </c>
      <c r="B97" s="23" t="s">
        <v>293</v>
      </c>
      <c r="C97" s="23" t="s">
        <v>294</v>
      </c>
      <c r="D97" s="23" t="s">
        <v>840</v>
      </c>
      <c r="E97" s="23" t="s">
        <v>1109</v>
      </c>
      <c r="F97" s="23">
        <v>340</v>
      </c>
      <c r="G97" s="23" t="s">
        <v>1239</v>
      </c>
      <c r="I97" s="26" t="s">
        <v>1141</v>
      </c>
      <c r="J97" s="26">
        <v>498</v>
      </c>
      <c r="K97" s="27" t="s">
        <v>1269</v>
      </c>
    </row>
    <row r="98" spans="1:11" x14ac:dyDescent="0.35">
      <c r="A98" s="23" t="s">
        <v>723</v>
      </c>
      <c r="B98" s="23" t="s">
        <v>143</v>
      </c>
      <c r="C98" s="23" t="s">
        <v>144</v>
      </c>
      <c r="D98" s="23" t="s">
        <v>788</v>
      </c>
      <c r="E98" s="23" t="s">
        <v>1108</v>
      </c>
      <c r="F98" s="23">
        <v>344</v>
      </c>
      <c r="G98" s="23" t="s">
        <v>1238</v>
      </c>
      <c r="I98" s="26" t="s">
        <v>1142</v>
      </c>
      <c r="J98" s="26">
        <v>969</v>
      </c>
      <c r="K98" s="27" t="s">
        <v>1270</v>
      </c>
    </row>
    <row r="99" spans="1:11" x14ac:dyDescent="0.35">
      <c r="A99" s="23" t="s">
        <v>295</v>
      </c>
      <c r="B99" s="23" t="s">
        <v>296</v>
      </c>
      <c r="C99" s="23" t="s">
        <v>297</v>
      </c>
      <c r="D99" s="23" t="s">
        <v>841</v>
      </c>
      <c r="E99" s="23" t="s">
        <v>1112</v>
      </c>
      <c r="F99" s="23">
        <v>348</v>
      </c>
      <c r="G99" s="23" t="s">
        <v>1242</v>
      </c>
      <c r="I99" s="26" t="s">
        <v>384</v>
      </c>
      <c r="J99" s="26">
        <v>807</v>
      </c>
      <c r="K99" s="27" t="s">
        <v>1143</v>
      </c>
    </row>
    <row r="100" spans="1:11" x14ac:dyDescent="0.35">
      <c r="A100" s="23" t="s">
        <v>298</v>
      </c>
      <c r="B100" s="23" t="s">
        <v>299</v>
      </c>
      <c r="C100" s="23" t="s">
        <v>300</v>
      </c>
      <c r="D100" s="23" t="s">
        <v>842</v>
      </c>
      <c r="E100" s="23" t="s">
        <v>1119</v>
      </c>
      <c r="F100" s="23">
        <v>352</v>
      </c>
      <c r="G100" s="23" t="s">
        <v>1120</v>
      </c>
      <c r="I100" s="26" t="s">
        <v>1144</v>
      </c>
      <c r="J100" s="26">
        <v>104</v>
      </c>
      <c r="K100" s="27" t="s">
        <v>1271</v>
      </c>
    </row>
    <row r="101" spans="1:11" x14ac:dyDescent="0.35">
      <c r="A101" s="23" t="s">
        <v>301</v>
      </c>
      <c r="B101" s="23" t="s">
        <v>302</v>
      </c>
      <c r="C101" s="23" t="s">
        <v>303</v>
      </c>
      <c r="D101" s="23" t="s">
        <v>843</v>
      </c>
      <c r="E101" s="23" t="s">
        <v>1115</v>
      </c>
      <c r="F101" s="23">
        <v>356</v>
      </c>
      <c r="G101" s="23" t="s">
        <v>1247</v>
      </c>
      <c r="I101" s="26" t="s">
        <v>1145</v>
      </c>
      <c r="J101" s="26">
        <v>496</v>
      </c>
      <c r="K101" s="27" t="s">
        <v>1272</v>
      </c>
    </row>
    <row r="102" spans="1:11" x14ac:dyDescent="0.35">
      <c r="A102" s="23" t="s">
        <v>304</v>
      </c>
      <c r="B102" s="23" t="s">
        <v>305</v>
      </c>
      <c r="C102" s="23" t="s">
        <v>306</v>
      </c>
      <c r="D102" s="23" t="s">
        <v>844</v>
      </c>
      <c r="E102" s="23" t="s">
        <v>1113</v>
      </c>
      <c r="F102" s="23">
        <v>360</v>
      </c>
      <c r="G102" s="23" t="s">
        <v>1243</v>
      </c>
      <c r="I102" s="26" t="s">
        <v>1146</v>
      </c>
      <c r="J102" s="26">
        <v>446</v>
      </c>
      <c r="K102" s="27" t="s">
        <v>1329</v>
      </c>
    </row>
    <row r="103" spans="1:11" x14ac:dyDescent="0.35">
      <c r="A103" s="23" t="s">
        <v>732</v>
      </c>
      <c r="B103" s="23" t="s">
        <v>307</v>
      </c>
      <c r="C103" s="23" t="s">
        <v>308</v>
      </c>
      <c r="D103" s="23" t="s">
        <v>845</v>
      </c>
      <c r="E103" s="23" t="s">
        <v>1118</v>
      </c>
      <c r="F103" s="23">
        <v>364</v>
      </c>
      <c r="G103" s="23" t="s">
        <v>1248</v>
      </c>
      <c r="I103" s="26" t="s">
        <v>1273</v>
      </c>
      <c r="J103" s="26">
        <v>478</v>
      </c>
      <c r="K103" s="27" t="s">
        <v>1274</v>
      </c>
    </row>
    <row r="104" spans="1:11" x14ac:dyDescent="0.35">
      <c r="A104" s="23" t="s">
        <v>309</v>
      </c>
      <c r="B104" s="23" t="s">
        <v>310</v>
      </c>
      <c r="C104" s="23" t="s">
        <v>311</v>
      </c>
      <c r="D104" s="23" t="s">
        <v>846</v>
      </c>
      <c r="E104" s="23" t="s">
        <v>1116</v>
      </c>
      <c r="F104" s="23">
        <v>368</v>
      </c>
      <c r="G104" s="23" t="s">
        <v>1117</v>
      </c>
      <c r="I104" s="26" t="s">
        <v>1147</v>
      </c>
      <c r="J104" s="26">
        <v>480</v>
      </c>
      <c r="K104" s="27" t="s">
        <v>1275</v>
      </c>
    </row>
    <row r="105" spans="1:11" x14ac:dyDescent="0.35">
      <c r="A105" s="23" t="s">
        <v>312</v>
      </c>
      <c r="B105" s="23" t="s">
        <v>313</v>
      </c>
      <c r="C105" s="23" t="s">
        <v>314</v>
      </c>
      <c r="D105" s="23" t="s">
        <v>847</v>
      </c>
      <c r="E105" s="23" t="s">
        <v>1088</v>
      </c>
      <c r="F105" s="23">
        <v>978</v>
      </c>
      <c r="G105" s="23" t="s">
        <v>1089</v>
      </c>
      <c r="I105" s="26" t="s">
        <v>1148</v>
      </c>
      <c r="J105" s="26">
        <v>462</v>
      </c>
      <c r="K105" s="27" t="s">
        <v>1276</v>
      </c>
    </row>
    <row r="106" spans="1:11" x14ac:dyDescent="0.35">
      <c r="A106" s="23" t="s">
        <v>315</v>
      </c>
      <c r="B106" s="23" t="s">
        <v>316</v>
      </c>
      <c r="C106" s="23" t="s">
        <v>317</v>
      </c>
      <c r="D106" s="23" t="s">
        <v>848</v>
      </c>
      <c r="E106" s="23" t="s">
        <v>1245</v>
      </c>
      <c r="F106" s="23">
        <v>0</v>
      </c>
      <c r="G106" s="23" t="s">
        <v>1246</v>
      </c>
      <c r="I106" s="26" t="s">
        <v>1149</v>
      </c>
      <c r="J106" s="26">
        <v>454</v>
      </c>
      <c r="K106" s="27" t="s">
        <v>1150</v>
      </c>
    </row>
    <row r="107" spans="1:11" x14ac:dyDescent="0.35">
      <c r="A107" s="23" t="s">
        <v>318</v>
      </c>
      <c r="B107" s="23" t="s">
        <v>319</v>
      </c>
      <c r="C107" s="23" t="s">
        <v>320</v>
      </c>
      <c r="D107" s="23" t="s">
        <v>849</v>
      </c>
      <c r="E107" s="23" t="s">
        <v>1114</v>
      </c>
      <c r="F107" s="23">
        <v>376</v>
      </c>
      <c r="G107" s="23" t="s">
        <v>1244</v>
      </c>
      <c r="I107" s="26" t="s">
        <v>1151</v>
      </c>
      <c r="J107" s="26">
        <v>484</v>
      </c>
      <c r="K107" s="27" t="s">
        <v>1277</v>
      </c>
    </row>
    <row r="108" spans="1:11" x14ac:dyDescent="0.35">
      <c r="A108" s="23" t="s">
        <v>321</v>
      </c>
      <c r="B108" s="23" t="s">
        <v>322</v>
      </c>
      <c r="C108" s="23" t="s">
        <v>323</v>
      </c>
      <c r="D108" s="23" t="s">
        <v>850</v>
      </c>
      <c r="E108" s="23" t="s">
        <v>1088</v>
      </c>
      <c r="F108" s="23">
        <v>978</v>
      </c>
      <c r="G108" s="23" t="s">
        <v>1089</v>
      </c>
      <c r="I108" s="26" t="s">
        <v>1152</v>
      </c>
      <c r="J108" s="26">
        <v>458</v>
      </c>
      <c r="K108" s="27" t="s">
        <v>1278</v>
      </c>
    </row>
    <row r="109" spans="1:11" x14ac:dyDescent="0.35">
      <c r="A109" s="23" t="s">
        <v>324</v>
      </c>
      <c r="B109" s="23" t="s">
        <v>325</v>
      </c>
      <c r="C109" s="23" t="s">
        <v>326</v>
      </c>
      <c r="D109" s="23" t="s">
        <v>851</v>
      </c>
      <c r="E109" s="23" t="s">
        <v>1121</v>
      </c>
      <c r="F109" s="23">
        <v>388</v>
      </c>
      <c r="G109" s="23" t="s">
        <v>1251</v>
      </c>
      <c r="I109" s="26" t="s">
        <v>1153</v>
      </c>
      <c r="J109" s="26">
        <v>943</v>
      </c>
      <c r="K109" s="27" t="s">
        <v>1279</v>
      </c>
    </row>
    <row r="110" spans="1:11" x14ac:dyDescent="0.35">
      <c r="A110" s="23" t="s">
        <v>327</v>
      </c>
      <c r="B110" s="23" t="s">
        <v>328</v>
      </c>
      <c r="C110" s="23" t="s">
        <v>329</v>
      </c>
      <c r="D110" s="23" t="s">
        <v>852</v>
      </c>
      <c r="E110" s="23" t="s">
        <v>1123</v>
      </c>
      <c r="F110" s="23">
        <v>392</v>
      </c>
      <c r="G110" s="23" t="s">
        <v>1253</v>
      </c>
      <c r="I110" s="26" t="s">
        <v>1154</v>
      </c>
      <c r="J110" s="26">
        <v>516</v>
      </c>
      <c r="K110" s="27" t="s">
        <v>1280</v>
      </c>
    </row>
    <row r="111" spans="1:11" x14ac:dyDescent="0.35">
      <c r="A111" s="23" t="s">
        <v>330</v>
      </c>
      <c r="B111" s="23" t="s">
        <v>331</v>
      </c>
      <c r="C111" s="23" t="s">
        <v>332</v>
      </c>
      <c r="D111" s="23" t="s">
        <v>853</v>
      </c>
      <c r="E111" s="23" t="s">
        <v>1249</v>
      </c>
      <c r="F111" s="23">
        <v>0</v>
      </c>
      <c r="G111" s="23" t="s">
        <v>1250</v>
      </c>
      <c r="I111" s="26" t="s">
        <v>1155</v>
      </c>
      <c r="J111" s="26">
        <v>566</v>
      </c>
      <c r="K111" s="27" t="s">
        <v>1281</v>
      </c>
    </row>
    <row r="112" spans="1:11" x14ac:dyDescent="0.35">
      <c r="A112" s="23" t="s">
        <v>333</v>
      </c>
      <c r="B112" s="23" t="s">
        <v>334</v>
      </c>
      <c r="C112" s="23" t="s">
        <v>335</v>
      </c>
      <c r="D112" s="23" t="s">
        <v>854</v>
      </c>
      <c r="E112" s="23" t="s">
        <v>1122</v>
      </c>
      <c r="F112" s="23">
        <v>400</v>
      </c>
      <c r="G112" s="23" t="s">
        <v>1252</v>
      </c>
      <c r="I112" s="26" t="s">
        <v>1156</v>
      </c>
      <c r="J112" s="26">
        <v>558</v>
      </c>
      <c r="K112" s="27" t="s">
        <v>1282</v>
      </c>
    </row>
    <row r="113" spans="1:11" x14ac:dyDescent="0.35">
      <c r="A113" s="23" t="s">
        <v>336</v>
      </c>
      <c r="B113" s="23" t="s">
        <v>337</v>
      </c>
      <c r="C113" s="23" t="s">
        <v>338</v>
      </c>
      <c r="D113" s="23" t="s">
        <v>855</v>
      </c>
      <c r="E113" s="23" t="s">
        <v>1132</v>
      </c>
      <c r="F113" s="23">
        <v>398</v>
      </c>
      <c r="G113" s="23" t="s">
        <v>1262</v>
      </c>
      <c r="I113" s="26" t="s">
        <v>1157</v>
      </c>
      <c r="J113" s="26">
        <v>578</v>
      </c>
      <c r="K113" s="27" t="s">
        <v>1283</v>
      </c>
    </row>
    <row r="114" spans="1:11" x14ac:dyDescent="0.35">
      <c r="A114" s="23" t="s">
        <v>339</v>
      </c>
      <c r="B114" s="23" t="s">
        <v>340</v>
      </c>
      <c r="C114" s="23" t="s">
        <v>341</v>
      </c>
      <c r="D114" s="23" t="s">
        <v>856</v>
      </c>
      <c r="E114" s="23" t="s">
        <v>1124</v>
      </c>
      <c r="F114" s="23">
        <v>404</v>
      </c>
      <c r="G114" s="23" t="s">
        <v>1254</v>
      </c>
      <c r="I114" s="26" t="s">
        <v>1158</v>
      </c>
      <c r="J114" s="26">
        <v>524</v>
      </c>
      <c r="K114" s="27" t="s">
        <v>1284</v>
      </c>
    </row>
    <row r="115" spans="1:11" x14ac:dyDescent="0.35">
      <c r="A115" s="23" t="s">
        <v>342</v>
      </c>
      <c r="B115" s="23" t="s">
        <v>343</v>
      </c>
      <c r="C115" s="23" t="s">
        <v>344</v>
      </c>
      <c r="D115" s="23" t="s">
        <v>857</v>
      </c>
      <c r="I115" s="26" t="s">
        <v>1159</v>
      </c>
      <c r="J115" s="26">
        <v>554</v>
      </c>
      <c r="K115" s="27" t="s">
        <v>1285</v>
      </c>
    </row>
    <row r="116" spans="1:11" x14ac:dyDescent="0.35">
      <c r="A116" s="23" t="s">
        <v>345</v>
      </c>
      <c r="B116" s="23" t="s">
        <v>346</v>
      </c>
      <c r="C116" s="23" t="s">
        <v>347</v>
      </c>
      <c r="D116" s="23" t="s">
        <v>858</v>
      </c>
      <c r="E116" s="23" t="s">
        <v>1128</v>
      </c>
      <c r="F116" s="23">
        <v>408</v>
      </c>
      <c r="G116" s="23" t="s">
        <v>1258</v>
      </c>
      <c r="I116" s="26" t="s">
        <v>1160</v>
      </c>
      <c r="J116" s="26">
        <v>512</v>
      </c>
      <c r="K116" s="27" t="s">
        <v>1286</v>
      </c>
    </row>
    <row r="117" spans="1:11" x14ac:dyDescent="0.35">
      <c r="A117" s="23" t="s">
        <v>348</v>
      </c>
      <c r="B117" s="23" t="s">
        <v>349</v>
      </c>
      <c r="C117" s="23" t="s">
        <v>350</v>
      </c>
      <c r="D117" s="23" t="s">
        <v>859</v>
      </c>
      <c r="E117" s="23" t="s">
        <v>1129</v>
      </c>
      <c r="F117" s="23">
        <v>410</v>
      </c>
      <c r="G117" s="23" t="s">
        <v>1259</v>
      </c>
      <c r="I117" s="26" t="s">
        <v>1161</v>
      </c>
      <c r="J117" s="26">
        <v>590</v>
      </c>
      <c r="K117" s="27" t="s">
        <v>1162</v>
      </c>
    </row>
    <row r="118" spans="1:11" x14ac:dyDescent="0.35">
      <c r="A118" s="23" t="s">
        <v>1330</v>
      </c>
      <c r="B118" s="23" t="s">
        <v>1331</v>
      </c>
      <c r="C118" s="23" t="s">
        <v>1332</v>
      </c>
      <c r="D118" s="23" t="s">
        <v>1226</v>
      </c>
      <c r="E118" s="23" t="s">
        <v>1088</v>
      </c>
      <c r="F118" s="23">
        <v>978</v>
      </c>
      <c r="G118" s="23" t="s">
        <v>1089</v>
      </c>
      <c r="I118" s="26" t="s">
        <v>1163</v>
      </c>
      <c r="J118" s="26">
        <v>604</v>
      </c>
      <c r="K118" s="27" t="s">
        <v>1164</v>
      </c>
    </row>
    <row r="119" spans="1:11" x14ac:dyDescent="0.35">
      <c r="A119" s="23" t="s">
        <v>351</v>
      </c>
      <c r="B119" s="23" t="s">
        <v>352</v>
      </c>
      <c r="C119" s="23" t="s">
        <v>353</v>
      </c>
      <c r="D119" s="23" t="s">
        <v>860</v>
      </c>
      <c r="E119" s="23" t="s">
        <v>1130</v>
      </c>
      <c r="F119" s="23">
        <v>414</v>
      </c>
      <c r="G119" s="23" t="s">
        <v>1260</v>
      </c>
      <c r="I119" s="26" t="s">
        <v>1165</v>
      </c>
      <c r="J119" s="26">
        <v>598</v>
      </c>
      <c r="K119" s="27" t="s">
        <v>1287</v>
      </c>
    </row>
    <row r="120" spans="1:11" x14ac:dyDescent="0.35">
      <c r="A120" s="23" t="s">
        <v>733</v>
      </c>
      <c r="B120" s="23" t="s">
        <v>354</v>
      </c>
      <c r="C120" s="23" t="s">
        <v>355</v>
      </c>
      <c r="D120" s="23" t="s">
        <v>861</v>
      </c>
      <c r="E120" s="23" t="s">
        <v>1125</v>
      </c>
      <c r="F120" s="23">
        <v>417</v>
      </c>
      <c r="G120" s="23" t="s">
        <v>1255</v>
      </c>
      <c r="I120" s="26" t="s">
        <v>1166</v>
      </c>
      <c r="J120" s="26">
        <v>608</v>
      </c>
      <c r="K120" s="27" t="s">
        <v>1288</v>
      </c>
    </row>
    <row r="121" spans="1:11" x14ac:dyDescent="0.35">
      <c r="A121" s="23" t="s">
        <v>356</v>
      </c>
      <c r="B121" s="23" t="s">
        <v>357</v>
      </c>
      <c r="C121" s="23" t="s">
        <v>358</v>
      </c>
      <c r="D121" s="23" t="s">
        <v>862</v>
      </c>
      <c r="E121" s="23" t="s">
        <v>1133</v>
      </c>
      <c r="F121" s="23">
        <v>418</v>
      </c>
      <c r="G121" s="23" t="s">
        <v>1263</v>
      </c>
      <c r="I121" s="26" t="s">
        <v>1167</v>
      </c>
      <c r="J121" s="26">
        <v>586</v>
      </c>
      <c r="K121" s="27" t="s">
        <v>1289</v>
      </c>
    </row>
    <row r="122" spans="1:11" x14ac:dyDescent="0.35">
      <c r="A122" s="23" t="s">
        <v>359</v>
      </c>
      <c r="B122" s="23" t="s">
        <v>360</v>
      </c>
      <c r="C122" s="23" t="s">
        <v>361</v>
      </c>
      <c r="D122" s="23" t="s">
        <v>863</v>
      </c>
      <c r="E122" s="23" t="s">
        <v>1088</v>
      </c>
      <c r="F122" s="23">
        <v>978</v>
      </c>
      <c r="G122" s="23" t="s">
        <v>1089</v>
      </c>
      <c r="I122" s="26" t="s">
        <v>1168</v>
      </c>
      <c r="J122" s="26">
        <v>985</v>
      </c>
      <c r="K122" s="27" t="s">
        <v>1290</v>
      </c>
    </row>
    <row r="123" spans="1:11" x14ac:dyDescent="0.35">
      <c r="A123" s="23" t="s">
        <v>362</v>
      </c>
      <c r="B123" s="23" t="s">
        <v>363</v>
      </c>
      <c r="C123" s="23" t="s">
        <v>364</v>
      </c>
      <c r="D123" s="23" t="s">
        <v>864</v>
      </c>
      <c r="E123" s="23" t="s">
        <v>1134</v>
      </c>
      <c r="F123" s="23">
        <v>422</v>
      </c>
      <c r="G123" s="23" t="s">
        <v>1264</v>
      </c>
      <c r="I123" s="26" t="s">
        <v>1169</v>
      </c>
      <c r="J123" s="26">
        <v>600</v>
      </c>
      <c r="K123" s="27" t="s">
        <v>1170</v>
      </c>
    </row>
    <row r="124" spans="1:11" x14ac:dyDescent="0.35">
      <c r="A124" s="23" t="s">
        <v>365</v>
      </c>
      <c r="B124" s="23" t="s">
        <v>366</v>
      </c>
      <c r="C124" s="23" t="s">
        <v>367</v>
      </c>
      <c r="D124" s="23" t="s">
        <v>865</v>
      </c>
      <c r="E124" s="23" t="s">
        <v>1137</v>
      </c>
      <c r="F124" s="23">
        <v>426</v>
      </c>
      <c r="G124" s="23" t="s">
        <v>1138</v>
      </c>
      <c r="I124" s="26" t="s">
        <v>1171</v>
      </c>
      <c r="J124" s="26">
        <v>634</v>
      </c>
      <c r="K124" s="27" t="s">
        <v>1291</v>
      </c>
    </row>
    <row r="125" spans="1:11" x14ac:dyDescent="0.35">
      <c r="A125" s="23" t="s">
        <v>368</v>
      </c>
      <c r="B125" s="23" t="s">
        <v>369</v>
      </c>
      <c r="C125" s="23" t="s">
        <v>370</v>
      </c>
      <c r="D125" s="23" t="s">
        <v>866</v>
      </c>
      <c r="E125" s="23" t="s">
        <v>1136</v>
      </c>
      <c r="F125" s="23">
        <v>430</v>
      </c>
      <c r="G125" s="23" t="s">
        <v>1266</v>
      </c>
      <c r="I125" s="26" t="s">
        <v>1172</v>
      </c>
      <c r="J125" s="26">
        <v>946</v>
      </c>
      <c r="K125" s="27" t="s">
        <v>1292</v>
      </c>
    </row>
    <row r="126" spans="1:11" x14ac:dyDescent="0.35">
      <c r="A126" s="23" t="s">
        <v>371</v>
      </c>
      <c r="B126" s="23" t="s">
        <v>372</v>
      </c>
      <c r="C126" s="23" t="s">
        <v>373</v>
      </c>
      <c r="D126" s="23" t="s">
        <v>867</v>
      </c>
      <c r="E126" s="23" t="s">
        <v>1139</v>
      </c>
      <c r="F126" s="23">
        <v>434</v>
      </c>
      <c r="G126" s="23" t="s">
        <v>1267</v>
      </c>
      <c r="I126" s="26" t="s">
        <v>1173</v>
      </c>
      <c r="J126" s="26">
        <v>941</v>
      </c>
      <c r="K126" s="27" t="s">
        <v>1293</v>
      </c>
    </row>
    <row r="127" spans="1:11" x14ac:dyDescent="0.35">
      <c r="A127" s="23" t="s">
        <v>374</v>
      </c>
      <c r="B127" s="23" t="s">
        <v>375</v>
      </c>
      <c r="C127" s="23" t="s">
        <v>376</v>
      </c>
      <c r="D127" s="23" t="s">
        <v>868</v>
      </c>
      <c r="E127" s="23" t="s">
        <v>1063</v>
      </c>
      <c r="F127" s="23">
        <v>756</v>
      </c>
      <c r="G127" s="23" t="s">
        <v>1064</v>
      </c>
      <c r="I127" s="26" t="s">
        <v>1174</v>
      </c>
      <c r="J127" s="26">
        <v>643</v>
      </c>
      <c r="K127" s="27" t="s">
        <v>1294</v>
      </c>
    </row>
    <row r="128" spans="1:11" x14ac:dyDescent="0.35">
      <c r="A128" s="23" t="s">
        <v>377</v>
      </c>
      <c r="B128" s="23" t="s">
        <v>378</v>
      </c>
      <c r="C128" s="23" t="s">
        <v>379</v>
      </c>
      <c r="D128" s="23" t="s">
        <v>869</v>
      </c>
      <c r="E128" s="23" t="s">
        <v>1088</v>
      </c>
      <c r="F128" s="23">
        <v>978</v>
      </c>
      <c r="G128" s="23" t="s">
        <v>1089</v>
      </c>
      <c r="I128" s="26" t="s">
        <v>1175</v>
      </c>
      <c r="J128" s="26">
        <v>646</v>
      </c>
      <c r="K128" s="27" t="s">
        <v>1295</v>
      </c>
    </row>
    <row r="129" spans="1:11" x14ac:dyDescent="0.35">
      <c r="A129" s="23" t="s">
        <v>380</v>
      </c>
      <c r="B129" s="23" t="s">
        <v>381</v>
      </c>
      <c r="C129" s="23" t="s">
        <v>382</v>
      </c>
      <c r="D129" s="23" t="s">
        <v>870</v>
      </c>
      <c r="E129" s="23" t="s">
        <v>1088</v>
      </c>
      <c r="F129" s="23">
        <v>978</v>
      </c>
      <c r="G129" s="23" t="s">
        <v>1089</v>
      </c>
      <c r="I129" s="26" t="s">
        <v>1176</v>
      </c>
      <c r="J129" s="26">
        <v>682</v>
      </c>
      <c r="K129" s="27" t="s">
        <v>1296</v>
      </c>
    </row>
    <row r="130" spans="1:11" x14ac:dyDescent="0.35">
      <c r="A130" s="23" t="s">
        <v>724</v>
      </c>
      <c r="B130" s="23" t="s">
        <v>145</v>
      </c>
      <c r="C130" s="23" t="s">
        <v>146</v>
      </c>
      <c r="D130" s="23" t="s">
        <v>789</v>
      </c>
      <c r="E130" s="23" t="s">
        <v>1146</v>
      </c>
      <c r="F130" s="23">
        <v>446</v>
      </c>
      <c r="G130" s="23" t="s">
        <v>1329</v>
      </c>
      <c r="I130" s="26" t="s">
        <v>1177</v>
      </c>
      <c r="J130" s="26">
        <v>90</v>
      </c>
      <c r="K130" s="27" t="s">
        <v>1297</v>
      </c>
    </row>
    <row r="131" spans="1:11" x14ac:dyDescent="0.35">
      <c r="A131" s="23" t="s">
        <v>734</v>
      </c>
      <c r="B131" s="23" t="s">
        <v>383</v>
      </c>
      <c r="C131" s="23" t="s">
        <v>384</v>
      </c>
      <c r="D131" s="23" t="s">
        <v>871</v>
      </c>
      <c r="E131" s="23" t="s">
        <v>384</v>
      </c>
      <c r="F131" s="23">
        <v>807</v>
      </c>
      <c r="G131" s="23" t="s">
        <v>1143</v>
      </c>
      <c r="I131" s="26" t="s">
        <v>1178</v>
      </c>
      <c r="J131" s="26">
        <v>690</v>
      </c>
      <c r="K131" s="27" t="s">
        <v>1298</v>
      </c>
    </row>
    <row r="132" spans="1:11" x14ac:dyDescent="0.35">
      <c r="A132" s="23" t="s">
        <v>385</v>
      </c>
      <c r="B132" s="23" t="s">
        <v>386</v>
      </c>
      <c r="C132" s="23" t="s">
        <v>387</v>
      </c>
      <c r="D132" s="23" t="s">
        <v>872</v>
      </c>
      <c r="E132" s="23" t="s">
        <v>1142</v>
      </c>
      <c r="F132" s="23">
        <v>969</v>
      </c>
      <c r="G132" s="23" t="s">
        <v>1270</v>
      </c>
      <c r="I132" s="26" t="s">
        <v>1179</v>
      </c>
      <c r="J132" s="26">
        <v>938</v>
      </c>
      <c r="K132" s="27" t="s">
        <v>1299</v>
      </c>
    </row>
    <row r="133" spans="1:11" x14ac:dyDescent="0.35">
      <c r="A133" s="23" t="s">
        <v>388</v>
      </c>
      <c r="B133" s="23" t="s">
        <v>389</v>
      </c>
      <c r="C133" s="23" t="s">
        <v>390</v>
      </c>
      <c r="D133" s="23" t="s">
        <v>873</v>
      </c>
      <c r="E133" s="23" t="s">
        <v>1149</v>
      </c>
      <c r="F133" s="23">
        <v>454</v>
      </c>
      <c r="G133" s="23" t="s">
        <v>1150</v>
      </c>
      <c r="I133" s="26" t="s">
        <v>1180</v>
      </c>
      <c r="J133" s="26">
        <v>752</v>
      </c>
      <c r="K133" s="27" t="s">
        <v>1300</v>
      </c>
    </row>
    <row r="134" spans="1:11" x14ac:dyDescent="0.35">
      <c r="A134" s="23" t="s">
        <v>391</v>
      </c>
      <c r="B134" s="23" t="s">
        <v>392</v>
      </c>
      <c r="C134" s="23" t="s">
        <v>393</v>
      </c>
      <c r="D134" s="23" t="s">
        <v>874</v>
      </c>
      <c r="E134" s="23" t="s">
        <v>1152</v>
      </c>
      <c r="F134" s="23">
        <v>458</v>
      </c>
      <c r="G134" s="23" t="s">
        <v>1278</v>
      </c>
      <c r="I134" s="26" t="s">
        <v>1181</v>
      </c>
      <c r="J134" s="26">
        <v>702</v>
      </c>
      <c r="K134" s="27" t="s">
        <v>1301</v>
      </c>
    </row>
    <row r="135" spans="1:11" x14ac:dyDescent="0.35">
      <c r="A135" s="23" t="s">
        <v>394</v>
      </c>
      <c r="B135" s="23" t="s">
        <v>395</v>
      </c>
      <c r="C135" s="23" t="s">
        <v>396</v>
      </c>
      <c r="D135" s="23" t="s">
        <v>875</v>
      </c>
      <c r="E135" s="23" t="s">
        <v>1148</v>
      </c>
      <c r="F135" s="23">
        <v>462</v>
      </c>
      <c r="G135" s="23" t="s">
        <v>1276</v>
      </c>
      <c r="I135" s="26" t="s">
        <v>1182</v>
      </c>
      <c r="J135" s="26">
        <v>654</v>
      </c>
      <c r="K135" s="27" t="s">
        <v>1302</v>
      </c>
    </row>
    <row r="136" spans="1:11" x14ac:dyDescent="0.35">
      <c r="A136" s="23" t="s">
        <v>397</v>
      </c>
      <c r="B136" s="23" t="s">
        <v>398</v>
      </c>
      <c r="C136" s="23" t="s">
        <v>399</v>
      </c>
      <c r="D136" s="23" t="s">
        <v>876</v>
      </c>
      <c r="E136" s="23" t="s">
        <v>1219</v>
      </c>
      <c r="F136" s="23">
        <v>952</v>
      </c>
      <c r="G136" s="23" t="s">
        <v>1322</v>
      </c>
      <c r="I136" s="26" t="s">
        <v>1183</v>
      </c>
      <c r="J136" s="26">
        <v>694</v>
      </c>
      <c r="K136" s="27" t="s">
        <v>1184</v>
      </c>
    </row>
    <row r="137" spans="1:11" x14ac:dyDescent="0.35">
      <c r="A137" s="23" t="s">
        <v>400</v>
      </c>
      <c r="B137" s="23" t="s">
        <v>401</v>
      </c>
      <c r="C137" s="23" t="s">
        <v>402</v>
      </c>
      <c r="D137" s="23" t="s">
        <v>877</v>
      </c>
      <c r="E137" s="23" t="s">
        <v>1088</v>
      </c>
      <c r="F137" s="23">
        <v>978</v>
      </c>
      <c r="G137" s="23" t="s">
        <v>1089</v>
      </c>
      <c r="I137" s="26" t="s">
        <v>1185</v>
      </c>
      <c r="J137" s="26">
        <v>706</v>
      </c>
      <c r="K137" s="27" t="s">
        <v>1303</v>
      </c>
    </row>
    <row r="138" spans="1:11" x14ac:dyDescent="0.35">
      <c r="A138" s="23" t="s">
        <v>403</v>
      </c>
      <c r="B138" s="23" t="s">
        <v>404</v>
      </c>
      <c r="C138" s="23" t="s">
        <v>405</v>
      </c>
      <c r="D138" s="23" t="s">
        <v>878</v>
      </c>
      <c r="E138" s="23" t="s">
        <v>1207</v>
      </c>
      <c r="F138" s="23">
        <v>840</v>
      </c>
      <c r="G138" s="23" t="s">
        <v>1208</v>
      </c>
      <c r="I138" s="26" t="s">
        <v>1186</v>
      </c>
      <c r="J138" s="26">
        <v>968</v>
      </c>
      <c r="K138" s="27" t="s">
        <v>1187</v>
      </c>
    </row>
    <row r="139" spans="1:11" x14ac:dyDescent="0.35">
      <c r="A139" s="23" t="s">
        <v>406</v>
      </c>
      <c r="B139" s="23" t="s">
        <v>407</v>
      </c>
      <c r="C139" s="23" t="s">
        <v>408</v>
      </c>
      <c r="D139" s="23" t="s">
        <v>879</v>
      </c>
      <c r="E139" s="23" t="s">
        <v>1088</v>
      </c>
      <c r="F139" s="23">
        <v>978</v>
      </c>
      <c r="G139" s="23" t="s">
        <v>1089</v>
      </c>
      <c r="I139" s="26" t="s">
        <v>1188</v>
      </c>
      <c r="J139" s="26">
        <v>728</v>
      </c>
      <c r="K139" s="27" t="s">
        <v>1304</v>
      </c>
    </row>
    <row r="140" spans="1:11" x14ac:dyDescent="0.35">
      <c r="A140" s="23" t="s">
        <v>409</v>
      </c>
      <c r="B140" s="23" t="s">
        <v>410</v>
      </c>
      <c r="C140" s="23" t="s">
        <v>411</v>
      </c>
      <c r="D140" s="23" t="s">
        <v>880</v>
      </c>
      <c r="E140" s="23" t="s">
        <v>1273</v>
      </c>
      <c r="F140" s="23">
        <v>478</v>
      </c>
      <c r="G140" s="23" t="s">
        <v>1274</v>
      </c>
      <c r="I140" s="26" t="s">
        <v>1305</v>
      </c>
      <c r="J140" s="26">
        <v>678</v>
      </c>
      <c r="K140" s="27" t="s">
        <v>1306</v>
      </c>
    </row>
    <row r="141" spans="1:11" x14ac:dyDescent="0.35">
      <c r="A141" s="23" t="s">
        <v>412</v>
      </c>
      <c r="B141" s="23" t="s">
        <v>413</v>
      </c>
      <c r="C141" s="23" t="s">
        <v>414</v>
      </c>
      <c r="D141" s="23" t="s">
        <v>881</v>
      </c>
      <c r="E141" s="23" t="s">
        <v>1147</v>
      </c>
      <c r="F141" s="23">
        <v>480</v>
      </c>
      <c r="G141" s="23" t="s">
        <v>1275</v>
      </c>
      <c r="I141" s="26" t="s">
        <v>1189</v>
      </c>
      <c r="J141" s="26">
        <v>760</v>
      </c>
      <c r="K141" s="27" t="s">
        <v>1307</v>
      </c>
    </row>
    <row r="142" spans="1:11" x14ac:dyDescent="0.35">
      <c r="A142" s="23" t="s">
        <v>415</v>
      </c>
      <c r="B142" s="23" t="s">
        <v>416</v>
      </c>
      <c r="C142" s="23" t="s">
        <v>417</v>
      </c>
      <c r="D142" s="23" t="s">
        <v>882</v>
      </c>
      <c r="E142" s="23" t="s">
        <v>1088</v>
      </c>
      <c r="F142" s="23">
        <v>978</v>
      </c>
      <c r="G142" s="23" t="s">
        <v>1089</v>
      </c>
      <c r="I142" s="26" t="s">
        <v>1190</v>
      </c>
      <c r="J142" s="26">
        <v>748</v>
      </c>
      <c r="K142" s="27" t="s">
        <v>1308</v>
      </c>
    </row>
    <row r="143" spans="1:11" x14ac:dyDescent="0.35">
      <c r="A143" s="23" t="s">
        <v>418</v>
      </c>
      <c r="B143" s="23" t="s">
        <v>419</v>
      </c>
      <c r="C143" s="23" t="s">
        <v>420</v>
      </c>
      <c r="D143" s="23" t="s">
        <v>883</v>
      </c>
      <c r="E143" s="23" t="s">
        <v>1151</v>
      </c>
      <c r="F143" s="23">
        <v>484</v>
      </c>
      <c r="G143" s="23" t="s">
        <v>1277</v>
      </c>
      <c r="I143" s="26" t="s">
        <v>1191</v>
      </c>
      <c r="J143" s="26">
        <v>764</v>
      </c>
      <c r="K143" s="27" t="s">
        <v>1309</v>
      </c>
    </row>
    <row r="144" spans="1:11" x14ac:dyDescent="0.35">
      <c r="A144" s="23" t="s">
        <v>735</v>
      </c>
      <c r="B144" s="23" t="s">
        <v>421</v>
      </c>
      <c r="C144" s="23" t="s">
        <v>422</v>
      </c>
      <c r="D144" s="23" t="s">
        <v>884</v>
      </c>
      <c r="E144" s="23" t="s">
        <v>1207</v>
      </c>
      <c r="F144" s="23">
        <v>840</v>
      </c>
      <c r="G144" s="23" t="s">
        <v>1208</v>
      </c>
      <c r="I144" s="26" t="s">
        <v>1192</v>
      </c>
      <c r="J144" s="26">
        <v>972</v>
      </c>
      <c r="K144" s="27" t="s">
        <v>1310</v>
      </c>
    </row>
    <row r="145" spans="1:11" x14ac:dyDescent="0.35">
      <c r="A145" s="23" t="s">
        <v>423</v>
      </c>
      <c r="B145" s="23" t="s">
        <v>424</v>
      </c>
      <c r="C145" s="23" t="s">
        <v>425</v>
      </c>
      <c r="D145" s="23" t="s">
        <v>885</v>
      </c>
      <c r="E145" s="23" t="s">
        <v>1141</v>
      </c>
      <c r="F145" s="23">
        <v>498</v>
      </c>
      <c r="G145" s="23" t="s">
        <v>1269</v>
      </c>
      <c r="I145" s="26" t="s">
        <v>1193</v>
      </c>
      <c r="J145" s="26">
        <v>934</v>
      </c>
      <c r="K145" s="27" t="s">
        <v>1311</v>
      </c>
    </row>
    <row r="146" spans="1:11" x14ac:dyDescent="0.35">
      <c r="A146" s="23" t="s">
        <v>426</v>
      </c>
      <c r="B146" s="23" t="s">
        <v>427</v>
      </c>
      <c r="C146" s="23" t="s">
        <v>428</v>
      </c>
      <c r="D146" s="23" t="s">
        <v>886</v>
      </c>
      <c r="E146" s="23" t="s">
        <v>1088</v>
      </c>
      <c r="F146" s="23">
        <v>978</v>
      </c>
      <c r="G146" s="23" t="s">
        <v>1089</v>
      </c>
      <c r="I146" s="26" t="s">
        <v>1194</v>
      </c>
      <c r="J146" s="26">
        <v>788</v>
      </c>
      <c r="K146" s="27" t="s">
        <v>1195</v>
      </c>
    </row>
    <row r="147" spans="1:11" x14ac:dyDescent="0.35">
      <c r="A147" s="23" t="s">
        <v>429</v>
      </c>
      <c r="B147" s="23" t="s">
        <v>430</v>
      </c>
      <c r="C147" s="23" t="s">
        <v>431</v>
      </c>
      <c r="D147" s="23" t="s">
        <v>887</v>
      </c>
      <c r="E147" s="23" t="s">
        <v>1145</v>
      </c>
      <c r="F147" s="23">
        <v>496</v>
      </c>
      <c r="G147" s="23" t="s">
        <v>1272</v>
      </c>
      <c r="I147" s="26" t="s">
        <v>1196</v>
      </c>
      <c r="J147" s="26">
        <v>776</v>
      </c>
      <c r="K147" s="27" t="s">
        <v>1312</v>
      </c>
    </row>
    <row r="148" spans="1:11" x14ac:dyDescent="0.35">
      <c r="A148" s="23" t="s">
        <v>432</v>
      </c>
      <c r="B148" s="23" t="s">
        <v>433</v>
      </c>
      <c r="C148" s="23" t="s">
        <v>434</v>
      </c>
      <c r="D148" s="23" t="s">
        <v>888</v>
      </c>
      <c r="E148" s="23" t="s">
        <v>1088</v>
      </c>
      <c r="F148" s="23">
        <v>978</v>
      </c>
      <c r="G148" s="23" t="s">
        <v>1089</v>
      </c>
      <c r="I148" s="26" t="s">
        <v>1197</v>
      </c>
      <c r="J148" s="26">
        <v>949</v>
      </c>
      <c r="K148" s="27" t="s">
        <v>1198</v>
      </c>
    </row>
    <row r="149" spans="1:11" x14ac:dyDescent="0.35">
      <c r="A149" s="23" t="s">
        <v>435</v>
      </c>
      <c r="B149" s="23" t="s">
        <v>436</v>
      </c>
      <c r="C149" s="23" t="s">
        <v>437</v>
      </c>
      <c r="D149" s="23" t="s">
        <v>889</v>
      </c>
      <c r="E149" s="23" t="s">
        <v>1217</v>
      </c>
      <c r="F149" s="23">
        <v>951</v>
      </c>
      <c r="G149" s="23" t="s">
        <v>1218</v>
      </c>
      <c r="I149" s="26" t="s">
        <v>1199</v>
      </c>
      <c r="J149" s="26">
        <v>780</v>
      </c>
      <c r="K149" s="27" t="s">
        <v>1313</v>
      </c>
    </row>
    <row r="150" spans="1:11" x14ac:dyDescent="0.35">
      <c r="A150" s="23" t="s">
        <v>438</v>
      </c>
      <c r="B150" s="23" t="s">
        <v>439</v>
      </c>
      <c r="C150" s="23" t="s">
        <v>440</v>
      </c>
      <c r="D150" s="23" t="s">
        <v>890</v>
      </c>
      <c r="E150" s="23" t="s">
        <v>1140</v>
      </c>
      <c r="F150" s="23">
        <v>504</v>
      </c>
      <c r="G150" s="23" t="s">
        <v>1268</v>
      </c>
      <c r="I150" s="26" t="s">
        <v>1314</v>
      </c>
      <c r="J150" s="26">
        <v>0</v>
      </c>
      <c r="K150" s="27" t="s">
        <v>1315</v>
      </c>
    </row>
    <row r="151" spans="1:11" x14ac:dyDescent="0.35">
      <c r="A151" s="23" t="s">
        <v>441</v>
      </c>
      <c r="B151" s="23" t="s">
        <v>442</v>
      </c>
      <c r="C151" s="23" t="s">
        <v>443</v>
      </c>
      <c r="D151" s="23" t="s">
        <v>891</v>
      </c>
      <c r="E151" s="23" t="s">
        <v>1153</v>
      </c>
      <c r="F151" s="23">
        <v>943</v>
      </c>
      <c r="G151" s="23" t="s">
        <v>1279</v>
      </c>
      <c r="I151" s="26" t="s">
        <v>1200</v>
      </c>
      <c r="J151" s="26">
        <v>901</v>
      </c>
      <c r="K151" s="27" t="s">
        <v>1201</v>
      </c>
    </row>
    <row r="152" spans="1:11" x14ac:dyDescent="0.35">
      <c r="A152" s="23" t="s">
        <v>444</v>
      </c>
      <c r="B152" s="23" t="s">
        <v>445</v>
      </c>
      <c r="C152" s="23" t="s">
        <v>446</v>
      </c>
      <c r="D152" s="23" t="s">
        <v>892</v>
      </c>
      <c r="E152" s="23" t="s">
        <v>1144</v>
      </c>
      <c r="F152" s="23">
        <v>104</v>
      </c>
      <c r="G152" s="23" t="s">
        <v>1271</v>
      </c>
      <c r="I152" s="26" t="s">
        <v>1202</v>
      </c>
      <c r="J152" s="26">
        <v>834</v>
      </c>
      <c r="K152" s="27" t="s">
        <v>1203</v>
      </c>
    </row>
    <row r="153" spans="1:11" x14ac:dyDescent="0.35">
      <c r="A153" s="23" t="s">
        <v>447</v>
      </c>
      <c r="B153" s="23" t="s">
        <v>448</v>
      </c>
      <c r="C153" s="23" t="s">
        <v>449</v>
      </c>
      <c r="D153" s="23" t="s">
        <v>893</v>
      </c>
      <c r="E153" s="23" t="s">
        <v>1154</v>
      </c>
      <c r="F153" s="23">
        <v>516</v>
      </c>
      <c r="G153" s="23" t="s">
        <v>1280</v>
      </c>
      <c r="I153" s="26" t="s">
        <v>1204</v>
      </c>
      <c r="J153" s="26">
        <v>980</v>
      </c>
      <c r="K153" s="27" t="s">
        <v>1316</v>
      </c>
    </row>
    <row r="154" spans="1:11" x14ac:dyDescent="0.35">
      <c r="A154" s="23" t="s">
        <v>450</v>
      </c>
      <c r="B154" s="23" t="s">
        <v>451</v>
      </c>
      <c r="C154" s="23" t="s">
        <v>452</v>
      </c>
      <c r="D154" s="23" t="s">
        <v>894</v>
      </c>
      <c r="I154" s="26" t="s">
        <v>1205</v>
      </c>
      <c r="J154" s="26">
        <v>800</v>
      </c>
      <c r="K154" s="27" t="s">
        <v>1206</v>
      </c>
    </row>
    <row r="155" spans="1:11" x14ac:dyDescent="0.35">
      <c r="A155" s="23" t="s">
        <v>453</v>
      </c>
      <c r="B155" s="23" t="s">
        <v>454</v>
      </c>
      <c r="C155" s="23" t="s">
        <v>455</v>
      </c>
      <c r="D155" s="23" t="s">
        <v>895</v>
      </c>
      <c r="E155" s="23" t="s">
        <v>1158</v>
      </c>
      <c r="F155" s="23">
        <v>524</v>
      </c>
      <c r="G155" s="23" t="s">
        <v>1284</v>
      </c>
      <c r="I155" s="26" t="s">
        <v>1207</v>
      </c>
      <c r="J155" s="26">
        <v>840</v>
      </c>
      <c r="K155" s="27" t="s">
        <v>1208</v>
      </c>
    </row>
    <row r="156" spans="1:11" x14ac:dyDescent="0.35">
      <c r="A156" s="23" t="s">
        <v>456</v>
      </c>
      <c r="B156" s="23" t="s">
        <v>457</v>
      </c>
      <c r="C156" s="23" t="s">
        <v>458</v>
      </c>
      <c r="D156" s="23" t="s">
        <v>896</v>
      </c>
      <c r="E156" s="23" t="s">
        <v>1088</v>
      </c>
      <c r="F156" s="23">
        <v>978</v>
      </c>
      <c r="G156" s="23" t="s">
        <v>1089</v>
      </c>
      <c r="I156" s="26" t="s">
        <v>1207</v>
      </c>
      <c r="J156" s="28"/>
      <c r="K156" s="29"/>
    </row>
    <row r="157" spans="1:11" x14ac:dyDescent="0.35">
      <c r="A157" s="23" t="s">
        <v>459</v>
      </c>
      <c r="B157" s="23" t="s">
        <v>460</v>
      </c>
      <c r="C157" s="23" t="s">
        <v>461</v>
      </c>
      <c r="D157" s="23" t="s">
        <v>897</v>
      </c>
      <c r="E157" s="23" t="s">
        <v>1023</v>
      </c>
      <c r="F157" s="23">
        <v>532</v>
      </c>
      <c r="G157" s="23" t="s">
        <v>1024</v>
      </c>
      <c r="I157" s="26" t="s">
        <v>1209</v>
      </c>
      <c r="J157" s="26">
        <v>858</v>
      </c>
      <c r="K157" s="27" t="s">
        <v>1317</v>
      </c>
    </row>
    <row r="158" spans="1:11" x14ac:dyDescent="0.35">
      <c r="A158" s="23" t="s">
        <v>462</v>
      </c>
      <c r="B158" s="23" t="s">
        <v>463</v>
      </c>
      <c r="C158" s="23" t="s">
        <v>464</v>
      </c>
      <c r="D158" s="23" t="s">
        <v>898</v>
      </c>
      <c r="I158" s="26" t="s">
        <v>1210</v>
      </c>
      <c r="J158" s="26">
        <v>860</v>
      </c>
      <c r="K158" s="27" t="s">
        <v>1318</v>
      </c>
    </row>
    <row r="159" spans="1:11" x14ac:dyDescent="0.35">
      <c r="A159" s="23" t="s">
        <v>465</v>
      </c>
      <c r="B159" s="23" t="s">
        <v>466</v>
      </c>
      <c r="C159" s="23" t="s">
        <v>467</v>
      </c>
      <c r="D159" s="23" t="s">
        <v>899</v>
      </c>
      <c r="E159" s="23" t="s">
        <v>1159</v>
      </c>
      <c r="F159" s="23">
        <v>554</v>
      </c>
      <c r="G159" s="23" t="s">
        <v>1285</v>
      </c>
      <c r="I159" s="26" t="s">
        <v>1211</v>
      </c>
      <c r="J159" s="26">
        <v>937</v>
      </c>
      <c r="K159" s="27" t="s">
        <v>1319</v>
      </c>
    </row>
    <row r="160" spans="1:11" x14ac:dyDescent="0.35">
      <c r="A160" s="23" t="s">
        <v>468</v>
      </c>
      <c r="B160" s="23" t="s">
        <v>469</v>
      </c>
      <c r="C160" s="23" t="s">
        <v>470</v>
      </c>
      <c r="D160" s="23" t="s">
        <v>900</v>
      </c>
      <c r="E160" s="23" t="s">
        <v>1156</v>
      </c>
      <c r="F160" s="23">
        <v>558</v>
      </c>
      <c r="G160" s="23" t="s">
        <v>1282</v>
      </c>
      <c r="I160" s="26" t="s">
        <v>1212</v>
      </c>
      <c r="J160" s="26">
        <v>704</v>
      </c>
      <c r="K160" s="27" t="s">
        <v>1320</v>
      </c>
    </row>
    <row r="161" spans="1:11" x14ac:dyDescent="0.35">
      <c r="A161" s="23" t="s">
        <v>471</v>
      </c>
      <c r="B161" s="23" t="s">
        <v>472</v>
      </c>
      <c r="C161" s="23" t="s">
        <v>473</v>
      </c>
      <c r="D161" s="23" t="s">
        <v>901</v>
      </c>
      <c r="E161" s="23" t="s">
        <v>1219</v>
      </c>
      <c r="F161" s="23">
        <v>952</v>
      </c>
      <c r="G161" s="23" t="s">
        <v>1322</v>
      </c>
      <c r="I161" s="26" t="s">
        <v>1213</v>
      </c>
      <c r="J161" s="26">
        <v>548</v>
      </c>
      <c r="K161" s="27" t="s">
        <v>1321</v>
      </c>
    </row>
    <row r="162" spans="1:11" x14ac:dyDescent="0.35">
      <c r="A162" s="23" t="s">
        <v>474</v>
      </c>
      <c r="B162" s="23" t="s">
        <v>475</v>
      </c>
      <c r="C162" s="23" t="s">
        <v>476</v>
      </c>
      <c r="D162" s="23" t="s">
        <v>902</v>
      </c>
      <c r="E162" s="23" t="s">
        <v>1155</v>
      </c>
      <c r="F162" s="23">
        <v>566</v>
      </c>
      <c r="G162" s="23" t="s">
        <v>1281</v>
      </c>
      <c r="I162" s="26" t="s">
        <v>1214</v>
      </c>
      <c r="J162" s="26">
        <v>882</v>
      </c>
      <c r="K162" s="27" t="s">
        <v>1215</v>
      </c>
    </row>
    <row r="163" spans="1:11" x14ac:dyDescent="0.35">
      <c r="A163" s="23" t="s">
        <v>477</v>
      </c>
      <c r="B163" s="23" t="s">
        <v>478</v>
      </c>
      <c r="C163" s="23" t="s">
        <v>479</v>
      </c>
      <c r="D163" s="23" t="s">
        <v>903</v>
      </c>
      <c r="I163" s="26" t="s">
        <v>1216</v>
      </c>
      <c r="J163" s="26">
        <v>950</v>
      </c>
      <c r="K163" s="27" t="s">
        <v>1328</v>
      </c>
    </row>
    <row r="164" spans="1:11" x14ac:dyDescent="0.35">
      <c r="A164" s="23" t="s">
        <v>480</v>
      </c>
      <c r="B164" s="23" t="s">
        <v>481</v>
      </c>
      <c r="C164" s="23" t="s">
        <v>482</v>
      </c>
      <c r="D164" s="23" t="s">
        <v>904</v>
      </c>
      <c r="I164" s="26" t="s">
        <v>1217</v>
      </c>
      <c r="J164" s="26">
        <v>951</v>
      </c>
      <c r="K164" s="27" t="s">
        <v>1218</v>
      </c>
    </row>
    <row r="165" spans="1:11" x14ac:dyDescent="0.35">
      <c r="A165" s="23" t="s">
        <v>483</v>
      </c>
      <c r="B165" s="23" t="s">
        <v>484</v>
      </c>
      <c r="C165" s="23" t="s">
        <v>485</v>
      </c>
      <c r="D165" s="23" t="s">
        <v>905</v>
      </c>
      <c r="E165" s="23" t="s">
        <v>1207</v>
      </c>
      <c r="F165" s="23">
        <v>840</v>
      </c>
      <c r="G165" s="23" t="s">
        <v>1208</v>
      </c>
      <c r="I165" s="26" t="s">
        <v>1219</v>
      </c>
      <c r="J165" s="26">
        <v>952</v>
      </c>
      <c r="K165" s="27" t="s">
        <v>1322</v>
      </c>
    </row>
    <row r="166" spans="1:11" x14ac:dyDescent="0.35">
      <c r="A166" s="23" t="s">
        <v>486</v>
      </c>
      <c r="B166" s="23" t="s">
        <v>487</v>
      </c>
      <c r="C166" s="23" t="s">
        <v>488</v>
      </c>
      <c r="D166" s="23" t="s">
        <v>906</v>
      </c>
      <c r="E166" s="23" t="s">
        <v>1157</v>
      </c>
      <c r="F166" s="23">
        <v>578</v>
      </c>
      <c r="G166" s="23" t="s">
        <v>1283</v>
      </c>
      <c r="I166" s="26" t="s">
        <v>1220</v>
      </c>
      <c r="J166" s="26">
        <v>886</v>
      </c>
      <c r="K166" s="27" t="s">
        <v>1323</v>
      </c>
    </row>
    <row r="167" spans="1:11" x14ac:dyDescent="0.35">
      <c r="A167" s="23" t="s">
        <v>489</v>
      </c>
      <c r="B167" s="23" t="s">
        <v>490</v>
      </c>
      <c r="C167" s="23" t="s">
        <v>491</v>
      </c>
      <c r="D167" s="23" t="s">
        <v>907</v>
      </c>
      <c r="E167" s="23" t="s">
        <v>1160</v>
      </c>
      <c r="F167" s="23">
        <v>512</v>
      </c>
      <c r="G167" s="23" t="s">
        <v>1286</v>
      </c>
      <c r="I167" s="26" t="s">
        <v>1221</v>
      </c>
      <c r="J167" s="26">
        <v>710</v>
      </c>
      <c r="K167" s="27" t="s">
        <v>1324</v>
      </c>
    </row>
    <row r="168" spans="1:11" x14ac:dyDescent="0.35">
      <c r="A168" s="23" t="s">
        <v>492</v>
      </c>
      <c r="B168" s="23" t="s">
        <v>493</v>
      </c>
      <c r="C168" s="23" t="s">
        <v>494</v>
      </c>
      <c r="D168" s="23" t="s">
        <v>908</v>
      </c>
      <c r="E168" s="23" t="s">
        <v>1167</v>
      </c>
      <c r="F168" s="23">
        <v>586</v>
      </c>
      <c r="G168" s="23" t="s">
        <v>1289</v>
      </c>
      <c r="I168" s="26" t="s">
        <v>1222</v>
      </c>
      <c r="J168" s="26">
        <v>967</v>
      </c>
      <c r="K168" s="27" t="s">
        <v>1325</v>
      </c>
    </row>
    <row r="169" spans="1:11" x14ac:dyDescent="0.35">
      <c r="A169" s="23" t="s">
        <v>495</v>
      </c>
      <c r="B169" s="23" t="s">
        <v>496</v>
      </c>
      <c r="C169" s="23" t="s">
        <v>497</v>
      </c>
      <c r="D169" s="23" t="s">
        <v>909</v>
      </c>
      <c r="E169" s="23" t="s">
        <v>1207</v>
      </c>
      <c r="F169" s="23">
        <v>840</v>
      </c>
      <c r="G169" s="23" t="s">
        <v>1208</v>
      </c>
    </row>
    <row r="170" spans="1:11" x14ac:dyDescent="0.35">
      <c r="A170" s="23" t="s">
        <v>498</v>
      </c>
      <c r="B170" s="23" t="s">
        <v>499</v>
      </c>
      <c r="C170" s="23" t="s">
        <v>500</v>
      </c>
      <c r="D170" s="23" t="s">
        <v>910</v>
      </c>
    </row>
    <row r="171" spans="1:11" x14ac:dyDescent="0.35">
      <c r="A171" s="23" t="s">
        <v>501</v>
      </c>
      <c r="B171" s="23" t="s">
        <v>502</v>
      </c>
      <c r="C171" s="23" t="s">
        <v>503</v>
      </c>
      <c r="D171" s="23" t="s">
        <v>911</v>
      </c>
      <c r="E171" s="23" t="s">
        <v>1161</v>
      </c>
      <c r="F171" s="23">
        <v>590</v>
      </c>
      <c r="G171" s="23" t="s">
        <v>1162</v>
      </c>
    </row>
    <row r="172" spans="1:11" x14ac:dyDescent="0.35">
      <c r="A172" s="23" t="s">
        <v>504</v>
      </c>
      <c r="B172" s="23" t="s">
        <v>505</v>
      </c>
      <c r="C172" s="23" t="s">
        <v>506</v>
      </c>
      <c r="D172" s="23" t="s">
        <v>912</v>
      </c>
      <c r="E172" s="23" t="s">
        <v>1165</v>
      </c>
      <c r="F172" s="23">
        <v>598</v>
      </c>
      <c r="G172" s="23" t="s">
        <v>1287</v>
      </c>
    </row>
    <row r="173" spans="1:11" x14ac:dyDescent="0.35">
      <c r="A173" s="23" t="s">
        <v>507</v>
      </c>
      <c r="B173" s="23" t="s">
        <v>508</v>
      </c>
      <c r="C173" s="23" t="s">
        <v>509</v>
      </c>
      <c r="D173" s="23" t="s">
        <v>913</v>
      </c>
      <c r="E173" s="23" t="s">
        <v>1169</v>
      </c>
      <c r="F173" s="23">
        <v>600</v>
      </c>
      <c r="G173" s="23" t="s">
        <v>1170</v>
      </c>
    </row>
    <row r="174" spans="1:11" x14ac:dyDescent="0.35">
      <c r="A174" s="23" t="s">
        <v>510</v>
      </c>
      <c r="B174" s="23" t="s">
        <v>511</v>
      </c>
      <c r="C174" s="23" t="s">
        <v>512</v>
      </c>
      <c r="D174" s="23" t="s">
        <v>914</v>
      </c>
      <c r="E174" s="23" t="s">
        <v>1163</v>
      </c>
      <c r="F174" s="23">
        <v>604</v>
      </c>
      <c r="G174" s="23" t="s">
        <v>1164</v>
      </c>
    </row>
    <row r="175" spans="1:11" x14ac:dyDescent="0.35">
      <c r="A175" s="23" t="s">
        <v>513</v>
      </c>
      <c r="B175" s="23" t="s">
        <v>514</v>
      </c>
      <c r="C175" s="23" t="s">
        <v>515</v>
      </c>
      <c r="D175" s="23" t="s">
        <v>915</v>
      </c>
      <c r="E175" s="23" t="s">
        <v>1166</v>
      </c>
      <c r="F175" s="23">
        <v>608</v>
      </c>
      <c r="G175" s="23" t="s">
        <v>1288</v>
      </c>
    </row>
    <row r="176" spans="1:11" x14ac:dyDescent="0.35">
      <c r="A176" s="23" t="s">
        <v>516</v>
      </c>
      <c r="B176" s="23" t="s">
        <v>517</v>
      </c>
      <c r="C176" s="23" t="s">
        <v>518</v>
      </c>
      <c r="D176" s="23" t="s">
        <v>916</v>
      </c>
    </row>
    <row r="177" spans="1:7" x14ac:dyDescent="0.35">
      <c r="A177" s="23" t="s">
        <v>519</v>
      </c>
      <c r="B177" s="23" t="s">
        <v>520</v>
      </c>
      <c r="C177" s="23" t="s">
        <v>521</v>
      </c>
      <c r="D177" s="23" t="s">
        <v>917</v>
      </c>
      <c r="E177" s="23" t="s">
        <v>1168</v>
      </c>
      <c r="F177" s="23">
        <v>985</v>
      </c>
      <c r="G177" s="23" t="s">
        <v>1290</v>
      </c>
    </row>
    <row r="178" spans="1:7" x14ac:dyDescent="0.35">
      <c r="A178" s="23" t="s">
        <v>522</v>
      </c>
      <c r="B178" s="23" t="s">
        <v>523</v>
      </c>
      <c r="C178" s="23" t="s">
        <v>524</v>
      </c>
      <c r="D178" s="23" t="s">
        <v>918</v>
      </c>
      <c r="E178" s="23" t="s">
        <v>1088</v>
      </c>
      <c r="F178" s="23">
        <v>978</v>
      </c>
      <c r="G178" s="23" t="s">
        <v>1089</v>
      </c>
    </row>
    <row r="179" spans="1:7" x14ac:dyDescent="0.35">
      <c r="A179" s="23" t="s">
        <v>525</v>
      </c>
      <c r="B179" s="23" t="s">
        <v>526</v>
      </c>
      <c r="C179" s="23" t="s">
        <v>527</v>
      </c>
      <c r="D179" s="23" t="s">
        <v>919</v>
      </c>
      <c r="E179" s="23" t="s">
        <v>1207</v>
      </c>
      <c r="F179" s="23">
        <v>840</v>
      </c>
      <c r="G179" s="23" t="s">
        <v>1208</v>
      </c>
    </row>
    <row r="180" spans="1:7" x14ac:dyDescent="0.35">
      <c r="A180" s="23" t="s">
        <v>528</v>
      </c>
      <c r="B180" s="23" t="s">
        <v>529</v>
      </c>
      <c r="C180" s="23" t="s">
        <v>530</v>
      </c>
      <c r="D180" s="23" t="s">
        <v>920</v>
      </c>
      <c r="E180" s="23" t="s">
        <v>1171</v>
      </c>
      <c r="F180" s="23">
        <v>634</v>
      </c>
      <c r="G180" s="23" t="s">
        <v>1291</v>
      </c>
    </row>
    <row r="181" spans="1:7" x14ac:dyDescent="0.35">
      <c r="A181" s="23" t="s">
        <v>725</v>
      </c>
      <c r="B181" s="23" t="s">
        <v>159</v>
      </c>
      <c r="C181" s="23" t="s">
        <v>160</v>
      </c>
      <c r="D181" s="23" t="s">
        <v>794</v>
      </c>
      <c r="E181" s="23" t="s">
        <v>1216</v>
      </c>
      <c r="F181" s="23">
        <v>950</v>
      </c>
      <c r="G181" s="23" t="s">
        <v>1328</v>
      </c>
    </row>
    <row r="182" spans="1:7" x14ac:dyDescent="0.35">
      <c r="A182" s="23" t="s">
        <v>727</v>
      </c>
      <c r="B182" s="23" t="s">
        <v>531</v>
      </c>
      <c r="C182" s="23" t="s">
        <v>532</v>
      </c>
      <c r="D182" s="23" t="s">
        <v>921</v>
      </c>
      <c r="E182" s="23" t="s">
        <v>1088</v>
      </c>
      <c r="F182" s="23">
        <v>978</v>
      </c>
      <c r="G182" s="23" t="s">
        <v>1089</v>
      </c>
    </row>
    <row r="183" spans="1:7" x14ac:dyDescent="0.35">
      <c r="A183" s="23" t="s">
        <v>533</v>
      </c>
      <c r="B183" s="23" t="s">
        <v>534</v>
      </c>
      <c r="C183" s="23" t="s">
        <v>535</v>
      </c>
      <c r="D183" s="23" t="s">
        <v>922</v>
      </c>
      <c r="E183" s="23" t="s">
        <v>1172</v>
      </c>
      <c r="F183" s="23">
        <v>946</v>
      </c>
      <c r="G183" s="23" t="s">
        <v>1292</v>
      </c>
    </row>
    <row r="184" spans="1:7" x14ac:dyDescent="0.35">
      <c r="A184" s="23" t="s">
        <v>536</v>
      </c>
      <c r="B184" s="23" t="s">
        <v>537</v>
      </c>
      <c r="C184" s="23" t="s">
        <v>538</v>
      </c>
      <c r="D184" s="23" t="s">
        <v>923</v>
      </c>
      <c r="E184" s="23" t="s">
        <v>1174</v>
      </c>
      <c r="F184" s="23">
        <v>643</v>
      </c>
      <c r="G184" s="23" t="s">
        <v>1294</v>
      </c>
    </row>
    <row r="185" spans="1:7" x14ac:dyDescent="0.35">
      <c r="A185" s="23" t="s">
        <v>539</v>
      </c>
      <c r="B185" s="23" t="s">
        <v>540</v>
      </c>
      <c r="C185" s="23" t="s">
        <v>541</v>
      </c>
      <c r="D185" s="23" t="s">
        <v>924</v>
      </c>
      <c r="E185" s="23" t="s">
        <v>1175</v>
      </c>
      <c r="F185" s="23">
        <v>646</v>
      </c>
      <c r="G185" s="23" t="s">
        <v>1295</v>
      </c>
    </row>
    <row r="186" spans="1:7" x14ac:dyDescent="0.35">
      <c r="A186" s="23" t="s">
        <v>544</v>
      </c>
      <c r="B186" s="23" t="s">
        <v>545</v>
      </c>
      <c r="C186" s="23" t="s">
        <v>546</v>
      </c>
      <c r="D186" s="23" t="s">
        <v>926</v>
      </c>
      <c r="E186" s="23" t="s">
        <v>1182</v>
      </c>
      <c r="F186" s="23">
        <v>654</v>
      </c>
      <c r="G186" s="23" t="s">
        <v>1302</v>
      </c>
    </row>
    <row r="187" spans="1:7" x14ac:dyDescent="0.35">
      <c r="A187" s="23" t="s">
        <v>547</v>
      </c>
      <c r="B187" s="23" t="s">
        <v>548</v>
      </c>
      <c r="C187" s="23" t="s">
        <v>549</v>
      </c>
      <c r="D187" s="23" t="s">
        <v>927</v>
      </c>
      <c r="E187" s="23" t="s">
        <v>1217</v>
      </c>
      <c r="F187" s="23">
        <v>951</v>
      </c>
      <c r="G187" s="23" t="s">
        <v>1218</v>
      </c>
    </row>
    <row r="188" spans="1:7" x14ac:dyDescent="0.35">
      <c r="A188" s="23" t="s">
        <v>550</v>
      </c>
      <c r="B188" s="23" t="s">
        <v>551</v>
      </c>
      <c r="C188" s="23" t="s">
        <v>552</v>
      </c>
      <c r="D188" s="23" t="s">
        <v>928</v>
      </c>
      <c r="E188" s="23" t="s">
        <v>1217</v>
      </c>
      <c r="F188" s="23">
        <v>951</v>
      </c>
      <c r="G188" s="23" t="s">
        <v>1218</v>
      </c>
    </row>
    <row r="189" spans="1:7" x14ac:dyDescent="0.35">
      <c r="A189" s="23" t="s">
        <v>555</v>
      </c>
      <c r="B189" s="23" t="s">
        <v>556</v>
      </c>
      <c r="C189" s="23" t="s">
        <v>557</v>
      </c>
      <c r="D189" s="23" t="s">
        <v>930</v>
      </c>
      <c r="E189" s="23" t="s">
        <v>1088</v>
      </c>
      <c r="F189" s="23">
        <v>978</v>
      </c>
      <c r="G189" s="23" t="s">
        <v>1089</v>
      </c>
    </row>
    <row r="190" spans="1:7" x14ac:dyDescent="0.35">
      <c r="A190" s="23" t="s">
        <v>558</v>
      </c>
      <c r="B190" s="23" t="s">
        <v>559</v>
      </c>
      <c r="C190" s="23" t="s">
        <v>560</v>
      </c>
      <c r="D190" s="23" t="s">
        <v>931</v>
      </c>
      <c r="E190" s="23" t="s">
        <v>1217</v>
      </c>
      <c r="F190" s="23">
        <v>951</v>
      </c>
      <c r="G190" s="23" t="s">
        <v>1218</v>
      </c>
    </row>
    <row r="191" spans="1:7" x14ac:dyDescent="0.35">
      <c r="A191" s="23" t="s">
        <v>728</v>
      </c>
      <c r="B191" s="23" t="s">
        <v>542</v>
      </c>
      <c r="C191" s="23" t="s">
        <v>543</v>
      </c>
      <c r="D191" s="23" t="s">
        <v>925</v>
      </c>
      <c r="E191" s="23" t="s">
        <v>1088</v>
      </c>
      <c r="F191" s="23">
        <v>978</v>
      </c>
      <c r="G191" s="23" t="s">
        <v>1089</v>
      </c>
    </row>
    <row r="192" spans="1:7" x14ac:dyDescent="0.35">
      <c r="A192" s="23" t="s">
        <v>736</v>
      </c>
      <c r="B192" s="23" t="s">
        <v>553</v>
      </c>
      <c r="C192" s="23" t="s">
        <v>554</v>
      </c>
      <c r="D192" s="23" t="s">
        <v>929</v>
      </c>
      <c r="E192" s="23" t="s">
        <v>1088</v>
      </c>
      <c r="F192" s="23">
        <v>978</v>
      </c>
      <c r="G192" s="23" t="s">
        <v>1089</v>
      </c>
    </row>
    <row r="193" spans="1:7" x14ac:dyDescent="0.35">
      <c r="A193" s="23" t="s">
        <v>561</v>
      </c>
      <c r="B193" s="23" t="s">
        <v>562</v>
      </c>
      <c r="C193" s="23" t="s">
        <v>563</v>
      </c>
      <c r="D193" s="23" t="s">
        <v>932</v>
      </c>
      <c r="E193" s="23" t="s">
        <v>1214</v>
      </c>
      <c r="F193" s="23">
        <v>882</v>
      </c>
      <c r="G193" s="23" t="s">
        <v>1215</v>
      </c>
    </row>
    <row r="194" spans="1:7" x14ac:dyDescent="0.35">
      <c r="A194" s="23" t="s">
        <v>564</v>
      </c>
      <c r="B194" s="23" t="s">
        <v>565</v>
      </c>
      <c r="C194" s="23" t="s">
        <v>566</v>
      </c>
      <c r="D194" s="23" t="s">
        <v>933</v>
      </c>
      <c r="E194" s="23" t="s">
        <v>1088</v>
      </c>
      <c r="F194" s="23">
        <v>978</v>
      </c>
      <c r="G194" s="23" t="s">
        <v>1089</v>
      </c>
    </row>
    <row r="195" spans="1:7" x14ac:dyDescent="0.35">
      <c r="A195" s="23" t="s">
        <v>567</v>
      </c>
      <c r="B195" s="23" t="s">
        <v>568</v>
      </c>
      <c r="C195" s="23" t="s">
        <v>569</v>
      </c>
      <c r="D195" s="23" t="s">
        <v>934</v>
      </c>
      <c r="E195" s="23" t="s">
        <v>1305</v>
      </c>
      <c r="F195" s="23">
        <v>678</v>
      </c>
      <c r="G195" s="23" t="s">
        <v>1306</v>
      </c>
    </row>
    <row r="196" spans="1:7" x14ac:dyDescent="0.35">
      <c r="A196" s="23" t="s">
        <v>570</v>
      </c>
      <c r="B196" s="23" t="s">
        <v>571</v>
      </c>
      <c r="C196" s="23" t="s">
        <v>572</v>
      </c>
      <c r="D196" s="23" t="s">
        <v>935</v>
      </c>
      <c r="E196" s="23" t="s">
        <v>1176</v>
      </c>
      <c r="F196" s="23">
        <v>682</v>
      </c>
      <c r="G196" s="23" t="s">
        <v>1296</v>
      </c>
    </row>
    <row r="197" spans="1:7" x14ac:dyDescent="0.35">
      <c r="A197" s="23" t="s">
        <v>573</v>
      </c>
      <c r="B197" s="23" t="s">
        <v>574</v>
      </c>
      <c r="C197" s="23" t="s">
        <v>575</v>
      </c>
      <c r="D197" s="23" t="s">
        <v>936</v>
      </c>
      <c r="E197" s="23" t="s">
        <v>1219</v>
      </c>
      <c r="F197" s="23">
        <v>952</v>
      </c>
      <c r="G197" s="23" t="s">
        <v>1322</v>
      </c>
    </row>
    <row r="198" spans="1:7" x14ac:dyDescent="0.35">
      <c r="A198" s="23" t="s">
        <v>576</v>
      </c>
      <c r="B198" s="23" t="s">
        <v>577</v>
      </c>
      <c r="C198" s="23" t="s">
        <v>578</v>
      </c>
      <c r="D198" s="23" t="s">
        <v>937</v>
      </c>
      <c r="E198" s="23" t="s">
        <v>1173</v>
      </c>
      <c r="F198" s="23">
        <v>941</v>
      </c>
      <c r="G198" s="23" t="s">
        <v>1293</v>
      </c>
    </row>
    <row r="199" spans="1:7" x14ac:dyDescent="0.35">
      <c r="A199" s="23" t="s">
        <v>579</v>
      </c>
      <c r="B199" s="23" t="s">
        <v>580</v>
      </c>
      <c r="C199" s="23" t="s">
        <v>581</v>
      </c>
      <c r="D199" s="23" t="s">
        <v>938</v>
      </c>
      <c r="E199" s="23" t="s">
        <v>1178</v>
      </c>
      <c r="F199" s="23">
        <v>690</v>
      </c>
      <c r="G199" s="23" t="s">
        <v>1298</v>
      </c>
    </row>
    <row r="200" spans="1:7" x14ac:dyDescent="0.35">
      <c r="A200" s="23" t="s">
        <v>582</v>
      </c>
      <c r="B200" s="23" t="s">
        <v>583</v>
      </c>
      <c r="C200" s="23" t="s">
        <v>584</v>
      </c>
      <c r="D200" s="23" t="s">
        <v>939</v>
      </c>
      <c r="E200" s="23" t="s">
        <v>1183</v>
      </c>
      <c r="F200" s="23">
        <v>694</v>
      </c>
      <c r="G200" s="23" t="s">
        <v>1184</v>
      </c>
    </row>
    <row r="201" spans="1:7" x14ac:dyDescent="0.35">
      <c r="A201" s="23" t="s">
        <v>585</v>
      </c>
      <c r="B201" s="23" t="s">
        <v>586</v>
      </c>
      <c r="C201" s="23" t="s">
        <v>587</v>
      </c>
      <c r="D201" s="23" t="s">
        <v>940</v>
      </c>
      <c r="E201" s="23" t="s">
        <v>1181</v>
      </c>
      <c r="F201" s="23">
        <v>702</v>
      </c>
      <c r="G201" s="23" t="s">
        <v>1301</v>
      </c>
    </row>
    <row r="202" spans="1:7" x14ac:dyDescent="0.35">
      <c r="A202" s="23" t="s">
        <v>588</v>
      </c>
      <c r="B202" s="23" t="s">
        <v>589</v>
      </c>
      <c r="C202" s="23" t="s">
        <v>590</v>
      </c>
      <c r="D202" s="23" t="s">
        <v>941</v>
      </c>
      <c r="E202" s="23" t="s">
        <v>1088</v>
      </c>
      <c r="F202" s="23">
        <v>978</v>
      </c>
      <c r="G202" s="23" t="s">
        <v>1089</v>
      </c>
    </row>
    <row r="203" spans="1:7" x14ac:dyDescent="0.35">
      <c r="A203" s="23" t="s">
        <v>591</v>
      </c>
      <c r="B203" s="23" t="s">
        <v>592</v>
      </c>
      <c r="C203" s="23" t="s">
        <v>593</v>
      </c>
      <c r="D203" s="23" t="s">
        <v>942</v>
      </c>
      <c r="E203" s="23" t="s">
        <v>1088</v>
      </c>
      <c r="F203" s="23">
        <v>978</v>
      </c>
      <c r="G203" s="23" t="s">
        <v>1089</v>
      </c>
    </row>
    <row r="204" spans="1:7" x14ac:dyDescent="0.35">
      <c r="A204" s="23" t="s">
        <v>594</v>
      </c>
      <c r="B204" s="23" t="s">
        <v>595</v>
      </c>
      <c r="C204" s="23" t="s">
        <v>596</v>
      </c>
      <c r="D204" s="23" t="s">
        <v>943</v>
      </c>
      <c r="E204" s="23" t="s">
        <v>1177</v>
      </c>
      <c r="F204" s="23">
        <v>90</v>
      </c>
      <c r="G204" s="23" t="s">
        <v>1297</v>
      </c>
    </row>
    <row r="205" spans="1:7" x14ac:dyDescent="0.35">
      <c r="A205" s="23" t="s">
        <v>597</v>
      </c>
      <c r="B205" s="23" t="s">
        <v>598</v>
      </c>
      <c r="C205" s="23" t="s">
        <v>599</v>
      </c>
      <c r="D205" s="23" t="s">
        <v>944</v>
      </c>
      <c r="E205" s="23" t="s">
        <v>1185</v>
      </c>
      <c r="F205" s="23">
        <v>706</v>
      </c>
      <c r="G205" s="23" t="s">
        <v>1303</v>
      </c>
    </row>
    <row r="206" spans="1:7" x14ac:dyDescent="0.35">
      <c r="A206" s="23" t="s">
        <v>600</v>
      </c>
      <c r="B206" s="23" t="s">
        <v>601</v>
      </c>
      <c r="C206" s="23" t="s">
        <v>602</v>
      </c>
      <c r="D206" s="23" t="s">
        <v>945</v>
      </c>
      <c r="E206" s="23" t="s">
        <v>1221</v>
      </c>
      <c r="F206" s="23">
        <v>710</v>
      </c>
      <c r="G206" s="23" t="s">
        <v>1324</v>
      </c>
    </row>
    <row r="207" spans="1:7" x14ac:dyDescent="0.35">
      <c r="A207" s="23" t="s">
        <v>603</v>
      </c>
      <c r="B207" s="23" t="s">
        <v>604</v>
      </c>
      <c r="C207" s="23" t="s">
        <v>605</v>
      </c>
      <c r="D207" s="23" t="s">
        <v>946</v>
      </c>
    </row>
    <row r="208" spans="1:7" x14ac:dyDescent="0.35">
      <c r="A208" s="23" t="s">
        <v>606</v>
      </c>
      <c r="B208" s="23" t="s">
        <v>607</v>
      </c>
      <c r="C208" s="23" t="s">
        <v>608</v>
      </c>
      <c r="D208" s="23" t="s">
        <v>947</v>
      </c>
      <c r="E208" s="23" t="s">
        <v>1188</v>
      </c>
      <c r="F208" s="23">
        <v>728</v>
      </c>
      <c r="G208" s="23" t="s">
        <v>1304</v>
      </c>
    </row>
    <row r="209" spans="1:7" x14ac:dyDescent="0.35">
      <c r="A209" s="23" t="s">
        <v>609</v>
      </c>
      <c r="B209" s="23" t="s">
        <v>610</v>
      </c>
      <c r="C209" s="23" t="s">
        <v>611</v>
      </c>
      <c r="D209" s="23" t="s">
        <v>948</v>
      </c>
      <c r="E209" s="23" t="s">
        <v>1088</v>
      </c>
      <c r="F209" s="23">
        <v>978</v>
      </c>
      <c r="G209" s="23" t="s">
        <v>1089</v>
      </c>
    </row>
    <row r="210" spans="1:7" x14ac:dyDescent="0.35">
      <c r="A210" s="23" t="s">
        <v>612</v>
      </c>
      <c r="B210" s="23" t="s">
        <v>613</v>
      </c>
      <c r="C210" s="23" t="s">
        <v>614</v>
      </c>
      <c r="D210" s="23" t="s">
        <v>949</v>
      </c>
      <c r="E210" s="23" t="s">
        <v>1135</v>
      </c>
      <c r="F210" s="23">
        <v>144</v>
      </c>
      <c r="G210" s="23" t="s">
        <v>1265</v>
      </c>
    </row>
    <row r="211" spans="1:7" x14ac:dyDescent="0.35">
      <c r="A211" s="23" t="s">
        <v>615</v>
      </c>
      <c r="B211" s="23" t="s">
        <v>616</v>
      </c>
      <c r="C211" s="23" t="s">
        <v>617</v>
      </c>
      <c r="D211" s="23" t="s">
        <v>950</v>
      </c>
      <c r="E211" s="23" t="s">
        <v>1179</v>
      </c>
      <c r="F211" s="23">
        <v>938</v>
      </c>
      <c r="G211" s="23" t="s">
        <v>1299</v>
      </c>
    </row>
    <row r="212" spans="1:7" x14ac:dyDescent="0.35">
      <c r="A212" s="23" t="s">
        <v>618</v>
      </c>
      <c r="B212" s="23" t="s">
        <v>619</v>
      </c>
      <c r="C212" s="23" t="s">
        <v>620</v>
      </c>
      <c r="D212" s="23" t="s">
        <v>951</v>
      </c>
      <c r="E212" s="23" t="s">
        <v>1186</v>
      </c>
      <c r="F212" s="23">
        <v>968</v>
      </c>
      <c r="G212" s="23" t="s">
        <v>1187</v>
      </c>
    </row>
    <row r="213" spans="1:7" x14ac:dyDescent="0.35">
      <c r="A213" s="23" t="s">
        <v>621</v>
      </c>
      <c r="B213" s="23" t="s">
        <v>622</v>
      </c>
      <c r="C213" s="23" t="s">
        <v>623</v>
      </c>
      <c r="D213" s="23" t="s">
        <v>952</v>
      </c>
    </row>
    <row r="214" spans="1:7" x14ac:dyDescent="0.35">
      <c r="A214" s="23" t="s">
        <v>626</v>
      </c>
      <c r="B214" s="23" t="s">
        <v>627</v>
      </c>
      <c r="C214" s="23" t="s">
        <v>628</v>
      </c>
      <c r="D214" s="23" t="s">
        <v>954</v>
      </c>
      <c r="E214" s="23" t="s">
        <v>1180</v>
      </c>
      <c r="F214" s="23">
        <v>752</v>
      </c>
      <c r="G214" s="23" t="s">
        <v>1300</v>
      </c>
    </row>
    <row r="215" spans="1:7" x14ac:dyDescent="0.35">
      <c r="A215" s="23" t="s">
        <v>629</v>
      </c>
      <c r="B215" s="23" t="s">
        <v>630</v>
      </c>
      <c r="C215" s="23" t="s">
        <v>631</v>
      </c>
      <c r="D215" s="23" t="s">
        <v>955</v>
      </c>
      <c r="E215" s="23" t="s">
        <v>1063</v>
      </c>
      <c r="F215" s="23">
        <v>756</v>
      </c>
      <c r="G215" s="23" t="s">
        <v>1064</v>
      </c>
    </row>
    <row r="216" spans="1:7" x14ac:dyDescent="0.35">
      <c r="A216" s="23" t="s">
        <v>737</v>
      </c>
      <c r="B216" s="23" t="s">
        <v>632</v>
      </c>
      <c r="C216" s="23" t="s">
        <v>633</v>
      </c>
      <c r="D216" s="23" t="s">
        <v>956</v>
      </c>
      <c r="E216" s="23" t="s">
        <v>1189</v>
      </c>
      <c r="F216" s="23">
        <v>760</v>
      </c>
      <c r="G216" s="23" t="s">
        <v>1307</v>
      </c>
    </row>
    <row r="217" spans="1:7" x14ac:dyDescent="0.35">
      <c r="A217" s="23" t="s">
        <v>722</v>
      </c>
      <c r="B217" s="23" t="s">
        <v>634</v>
      </c>
      <c r="C217" s="23" t="s">
        <v>635</v>
      </c>
      <c r="D217" s="23" t="s">
        <v>957</v>
      </c>
      <c r="E217" s="23" t="s">
        <v>1200</v>
      </c>
      <c r="F217" s="23">
        <v>901</v>
      </c>
      <c r="G217" s="23" t="s">
        <v>1201</v>
      </c>
    </row>
    <row r="218" spans="1:7" x14ac:dyDescent="0.35">
      <c r="A218" s="23" t="s">
        <v>636</v>
      </c>
      <c r="B218" s="23" t="s">
        <v>637</v>
      </c>
      <c r="C218" s="23" t="s">
        <v>638</v>
      </c>
      <c r="D218" s="23" t="s">
        <v>958</v>
      </c>
      <c r="E218" s="23" t="s">
        <v>1192</v>
      </c>
      <c r="F218" s="23">
        <v>972</v>
      </c>
      <c r="G218" s="23" t="s">
        <v>1310</v>
      </c>
    </row>
    <row r="219" spans="1:7" x14ac:dyDescent="0.35">
      <c r="A219" s="23" t="s">
        <v>721</v>
      </c>
      <c r="B219" s="23" t="s">
        <v>639</v>
      </c>
      <c r="C219" s="23" t="s">
        <v>640</v>
      </c>
      <c r="D219" s="23" t="s">
        <v>959</v>
      </c>
      <c r="E219" s="23" t="s">
        <v>1202</v>
      </c>
      <c r="F219" s="23">
        <v>834</v>
      </c>
      <c r="G219" s="23" t="s">
        <v>1203</v>
      </c>
    </row>
    <row r="220" spans="1:7" x14ac:dyDescent="0.35">
      <c r="A220" s="23" t="s">
        <v>641</v>
      </c>
      <c r="B220" s="23" t="s">
        <v>642</v>
      </c>
      <c r="C220" s="23" t="s">
        <v>643</v>
      </c>
      <c r="D220" s="23" t="s">
        <v>960</v>
      </c>
      <c r="E220" s="23" t="s">
        <v>1191</v>
      </c>
      <c r="F220" s="23">
        <v>764</v>
      </c>
      <c r="G220" s="23" t="s">
        <v>1309</v>
      </c>
    </row>
    <row r="221" spans="1:7" x14ac:dyDescent="0.35">
      <c r="A221" s="23" t="s">
        <v>644</v>
      </c>
      <c r="B221" s="23" t="s">
        <v>645</v>
      </c>
      <c r="C221" s="23" t="s">
        <v>646</v>
      </c>
      <c r="D221" s="23" t="s">
        <v>961</v>
      </c>
      <c r="E221" s="23" t="s">
        <v>1207</v>
      </c>
      <c r="F221" s="23">
        <v>840</v>
      </c>
      <c r="G221" s="23" t="s">
        <v>1208</v>
      </c>
    </row>
    <row r="222" spans="1:7" x14ac:dyDescent="0.35">
      <c r="A222" s="23" t="s">
        <v>647</v>
      </c>
      <c r="B222" s="23" t="s">
        <v>648</v>
      </c>
      <c r="C222" s="23" t="s">
        <v>649</v>
      </c>
      <c r="D222" s="23" t="s">
        <v>962</v>
      </c>
      <c r="E222" s="23" t="s">
        <v>1219</v>
      </c>
      <c r="F222" s="23">
        <v>952</v>
      </c>
      <c r="G222" s="23" t="s">
        <v>1322</v>
      </c>
    </row>
    <row r="223" spans="1:7" x14ac:dyDescent="0.35">
      <c r="A223" s="23" t="s">
        <v>650</v>
      </c>
      <c r="B223" s="23" t="s">
        <v>651</v>
      </c>
      <c r="C223" s="23" t="s">
        <v>652</v>
      </c>
      <c r="D223" s="23" t="s">
        <v>963</v>
      </c>
    </row>
    <row r="224" spans="1:7" x14ac:dyDescent="0.35">
      <c r="A224" s="23" t="s">
        <v>653</v>
      </c>
      <c r="B224" s="23" t="s">
        <v>654</v>
      </c>
      <c r="C224" s="23" t="s">
        <v>655</v>
      </c>
      <c r="D224" s="23" t="s">
        <v>964</v>
      </c>
      <c r="E224" s="23" t="s">
        <v>1196</v>
      </c>
      <c r="F224" s="23">
        <v>776</v>
      </c>
      <c r="G224" s="23" t="s">
        <v>1312</v>
      </c>
    </row>
    <row r="225" spans="1:7" x14ac:dyDescent="0.35">
      <c r="A225" s="23" t="s">
        <v>656</v>
      </c>
      <c r="B225" s="23" t="s">
        <v>657</v>
      </c>
      <c r="C225" s="23" t="s">
        <v>658</v>
      </c>
      <c r="D225" s="23" t="s">
        <v>965</v>
      </c>
      <c r="E225" s="23" t="s">
        <v>1199</v>
      </c>
      <c r="F225" s="23">
        <v>780</v>
      </c>
      <c r="G225" s="23" t="s">
        <v>1313</v>
      </c>
    </row>
    <row r="226" spans="1:7" x14ac:dyDescent="0.35">
      <c r="A226" s="23" t="s">
        <v>659</v>
      </c>
      <c r="B226" s="23" t="s">
        <v>660</v>
      </c>
      <c r="C226" s="23" t="s">
        <v>661</v>
      </c>
      <c r="D226" s="23" t="s">
        <v>966</v>
      </c>
      <c r="E226" s="23" t="s">
        <v>1194</v>
      </c>
      <c r="F226" s="23">
        <v>788</v>
      </c>
      <c r="G226" s="23" t="s">
        <v>1195</v>
      </c>
    </row>
    <row r="227" spans="1:7" x14ac:dyDescent="0.35">
      <c r="A227" s="23" t="s">
        <v>662</v>
      </c>
      <c r="B227" s="23" t="s">
        <v>663</v>
      </c>
      <c r="C227" s="23" t="s">
        <v>664</v>
      </c>
      <c r="D227" s="23" t="s">
        <v>967</v>
      </c>
      <c r="E227" s="23" t="s">
        <v>1197</v>
      </c>
      <c r="F227" s="23">
        <v>949</v>
      </c>
      <c r="G227" s="23" t="s">
        <v>1198</v>
      </c>
    </row>
    <row r="228" spans="1:7" x14ac:dyDescent="0.35">
      <c r="A228" s="23" t="s">
        <v>665</v>
      </c>
      <c r="B228" s="23" t="s">
        <v>666</v>
      </c>
      <c r="C228" s="23" t="s">
        <v>667</v>
      </c>
      <c r="D228" s="23" t="s">
        <v>968</v>
      </c>
      <c r="E228" s="23" t="s">
        <v>1193</v>
      </c>
      <c r="F228" s="23">
        <v>934</v>
      </c>
      <c r="G228" s="23" t="s">
        <v>1311</v>
      </c>
    </row>
    <row r="229" spans="1:7" x14ac:dyDescent="0.35">
      <c r="A229" s="23" t="s">
        <v>668</v>
      </c>
      <c r="B229" s="23" t="s">
        <v>669</v>
      </c>
      <c r="C229" s="23" t="s">
        <v>670</v>
      </c>
      <c r="D229" s="23" t="s">
        <v>969</v>
      </c>
      <c r="E229" s="23" t="s">
        <v>1207</v>
      </c>
      <c r="F229" s="23">
        <v>840</v>
      </c>
      <c r="G229" s="23" t="s">
        <v>1208</v>
      </c>
    </row>
    <row r="230" spans="1:7" x14ac:dyDescent="0.35">
      <c r="A230" s="23" t="s">
        <v>671</v>
      </c>
      <c r="B230" s="23" t="s">
        <v>672</v>
      </c>
      <c r="C230" s="23" t="s">
        <v>673</v>
      </c>
      <c r="D230" s="23" t="s">
        <v>970</v>
      </c>
      <c r="E230" s="23" t="s">
        <v>1314</v>
      </c>
      <c r="F230" s="23">
        <v>0</v>
      </c>
      <c r="G230" s="23" t="s">
        <v>1315</v>
      </c>
    </row>
    <row r="231" spans="1:7" x14ac:dyDescent="0.35">
      <c r="A231" s="23" t="s">
        <v>674</v>
      </c>
      <c r="B231" s="23" t="s">
        <v>675</v>
      </c>
      <c r="C231" s="23" t="s">
        <v>676</v>
      </c>
      <c r="D231" s="23" t="s">
        <v>971</v>
      </c>
      <c r="E231" s="23" t="s">
        <v>1205</v>
      </c>
      <c r="F231" s="23">
        <v>800</v>
      </c>
      <c r="G231" s="23" t="s">
        <v>1206</v>
      </c>
    </row>
    <row r="232" spans="1:7" x14ac:dyDescent="0.35">
      <c r="A232" s="23" t="s">
        <v>677</v>
      </c>
      <c r="B232" s="23" t="s">
        <v>678</v>
      </c>
      <c r="C232" s="23" t="s">
        <v>679</v>
      </c>
      <c r="D232" s="23" t="s">
        <v>972</v>
      </c>
      <c r="E232" s="23" t="s">
        <v>1204</v>
      </c>
      <c r="F232" s="23">
        <v>980</v>
      </c>
      <c r="G232" s="23" t="s">
        <v>1316</v>
      </c>
    </row>
    <row r="233" spans="1:7" x14ac:dyDescent="0.35">
      <c r="A233" s="23" t="s">
        <v>680</v>
      </c>
      <c r="B233" s="23" t="s">
        <v>681</v>
      </c>
      <c r="C233" s="23" t="s">
        <v>682</v>
      </c>
      <c r="D233" s="23" t="s">
        <v>973</v>
      </c>
      <c r="E233" s="23" t="s">
        <v>1015</v>
      </c>
      <c r="F233" s="23">
        <v>784</v>
      </c>
      <c r="G233" s="23" t="s">
        <v>1016</v>
      </c>
    </row>
    <row r="234" spans="1:7" x14ac:dyDescent="0.35">
      <c r="A234" s="23" t="s">
        <v>683</v>
      </c>
      <c r="B234" s="23" t="s">
        <v>684</v>
      </c>
      <c r="C234" s="23" t="s">
        <v>685</v>
      </c>
      <c r="D234" s="23" t="s">
        <v>974</v>
      </c>
      <c r="E234" s="23" t="s">
        <v>1093</v>
      </c>
      <c r="F234" s="23">
        <v>826</v>
      </c>
      <c r="G234" s="23" t="s">
        <v>1094</v>
      </c>
    </row>
    <row r="235" spans="1:7" x14ac:dyDescent="0.35">
      <c r="A235" s="23" t="s">
        <v>689</v>
      </c>
      <c r="B235" s="23" t="s">
        <v>690</v>
      </c>
      <c r="C235" s="23" t="s">
        <v>691</v>
      </c>
      <c r="D235" s="23" t="s">
        <v>976</v>
      </c>
      <c r="E235" s="23" t="s">
        <v>1209</v>
      </c>
      <c r="F235" s="23">
        <v>858</v>
      </c>
      <c r="G235" s="23" t="s">
        <v>1317</v>
      </c>
    </row>
    <row r="236" spans="1:7" x14ac:dyDescent="0.35">
      <c r="A236" s="23" t="s">
        <v>692</v>
      </c>
      <c r="B236" s="23" t="s">
        <v>693</v>
      </c>
      <c r="C236" s="23" t="s">
        <v>694</v>
      </c>
      <c r="D236" s="23" t="s">
        <v>977</v>
      </c>
      <c r="E236" s="23" t="s">
        <v>1210</v>
      </c>
      <c r="F236" s="23">
        <v>860</v>
      </c>
      <c r="G236" s="23" t="s">
        <v>1318</v>
      </c>
    </row>
    <row r="237" spans="1:7" x14ac:dyDescent="0.35">
      <c r="A237" s="23" t="s">
        <v>695</v>
      </c>
      <c r="B237" s="23" t="s">
        <v>696</v>
      </c>
      <c r="C237" s="23" t="s">
        <v>697</v>
      </c>
      <c r="D237" s="23" t="s">
        <v>978</v>
      </c>
      <c r="E237" s="23" t="s">
        <v>1213</v>
      </c>
      <c r="F237" s="23">
        <v>548</v>
      </c>
      <c r="G237" s="23" t="s">
        <v>1321</v>
      </c>
    </row>
    <row r="238" spans="1:7" x14ac:dyDescent="0.35">
      <c r="A238" s="23" t="s">
        <v>731</v>
      </c>
      <c r="B238" s="23" t="s">
        <v>290</v>
      </c>
      <c r="C238" s="23" t="s">
        <v>291</v>
      </c>
      <c r="D238" s="23" t="s">
        <v>839</v>
      </c>
      <c r="E238" s="23" t="s">
        <v>1088</v>
      </c>
      <c r="F238" s="23">
        <v>978</v>
      </c>
      <c r="G238" s="23" t="s">
        <v>1089</v>
      </c>
    </row>
    <row r="239" spans="1:7" x14ac:dyDescent="0.35">
      <c r="A239" s="23" t="s">
        <v>738</v>
      </c>
      <c r="B239" s="23" t="s">
        <v>698</v>
      </c>
      <c r="C239" s="23" t="s">
        <v>699</v>
      </c>
      <c r="D239" s="23" t="s">
        <v>979</v>
      </c>
      <c r="E239" s="23" t="s">
        <v>1211</v>
      </c>
      <c r="F239" s="23">
        <v>937</v>
      </c>
      <c r="G239" s="23" t="s">
        <v>1319</v>
      </c>
    </row>
    <row r="240" spans="1:7" x14ac:dyDescent="0.35">
      <c r="A240" s="23" t="s">
        <v>700</v>
      </c>
      <c r="B240" s="23" t="s">
        <v>701</v>
      </c>
      <c r="C240" s="23" t="s">
        <v>702</v>
      </c>
      <c r="D240" s="23" t="s">
        <v>980</v>
      </c>
      <c r="E240" s="23" t="s">
        <v>1212</v>
      </c>
      <c r="F240" s="23">
        <v>704</v>
      </c>
      <c r="G240" s="23" t="s">
        <v>1320</v>
      </c>
    </row>
    <row r="241" spans="1:7" x14ac:dyDescent="0.35">
      <c r="A241" s="23" t="s">
        <v>703</v>
      </c>
      <c r="B241" s="23" t="s">
        <v>704</v>
      </c>
      <c r="C241" s="23" t="s">
        <v>705</v>
      </c>
      <c r="D241" s="23" t="s">
        <v>981</v>
      </c>
      <c r="E241" s="23" t="s">
        <v>1207</v>
      </c>
      <c r="F241" s="23">
        <v>840</v>
      </c>
      <c r="G241" s="23" t="s">
        <v>1208</v>
      </c>
    </row>
    <row r="242" spans="1:7" x14ac:dyDescent="0.35">
      <c r="A242" s="23" t="s">
        <v>706</v>
      </c>
      <c r="B242" s="23" t="s">
        <v>707</v>
      </c>
      <c r="C242" s="23" t="s">
        <v>708</v>
      </c>
      <c r="D242" s="23" t="s">
        <v>982</v>
      </c>
    </row>
    <row r="243" spans="1:7" x14ac:dyDescent="0.35">
      <c r="A243" s="23" t="s">
        <v>709</v>
      </c>
      <c r="B243" s="23" t="s">
        <v>710</v>
      </c>
      <c r="C243" s="23" t="s">
        <v>711</v>
      </c>
      <c r="D243" s="23" t="s">
        <v>983</v>
      </c>
    </row>
    <row r="244" spans="1:7" x14ac:dyDescent="0.35">
      <c r="A244" s="23" t="s">
        <v>712</v>
      </c>
      <c r="B244" s="23" t="s">
        <v>713</v>
      </c>
      <c r="C244" s="23" t="s">
        <v>714</v>
      </c>
      <c r="D244" s="23" t="s">
        <v>984</v>
      </c>
      <c r="E244" s="23" t="s">
        <v>1220</v>
      </c>
      <c r="F244" s="23">
        <v>886</v>
      </c>
      <c r="G244" s="23" t="s">
        <v>1323</v>
      </c>
    </row>
    <row r="245" spans="1:7" x14ac:dyDescent="0.35">
      <c r="A245" s="23" t="s">
        <v>715</v>
      </c>
      <c r="B245" s="23" t="s">
        <v>716</v>
      </c>
      <c r="C245" s="23" t="s">
        <v>717</v>
      </c>
      <c r="D245" s="23" t="s">
        <v>985</v>
      </c>
      <c r="E245" s="23" t="s">
        <v>1222</v>
      </c>
      <c r="F245" s="23">
        <v>967</v>
      </c>
      <c r="G245" s="23" t="s">
        <v>1325</v>
      </c>
    </row>
    <row r="246" spans="1:7" x14ac:dyDescent="0.35">
      <c r="A246" s="23" t="s">
        <v>718</v>
      </c>
      <c r="B246" s="23" t="s">
        <v>719</v>
      </c>
      <c r="C246" s="23" t="s">
        <v>720</v>
      </c>
      <c r="D246" s="23" t="s">
        <v>986</v>
      </c>
      <c r="E246" s="23" t="s">
        <v>1207</v>
      </c>
      <c r="F246" s="23">
        <v>840</v>
      </c>
      <c r="G246" s="23" t="s">
        <v>1208</v>
      </c>
    </row>
  </sheetData>
  <sortState ref="H9:J155">
    <sortCondition ref="H9:H155"/>
  </sortState>
  <pageMargins left="0.7" right="0.7" top="0.75" bottom="0.75" header="0.3" footer="0.3"/>
  <pageSetup paperSize="9" orientation="portrait" r:id="rId1"/>
  <drawing r:id="rId2"/>
  <tableParts count="8">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7D2E2C-E2E5-4D47-AEB6-0DB6B1FF4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EB73A9A-A04F-41FF-96F9-A7BAA5B16ED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BDA85FB-57D5-4A9F-A904-DAE491709832}">
  <ds:schemaRefs>
    <ds:schemaRef ds:uri="http://schemas.microsoft.com/DataMashup"/>
  </ds:schemaRefs>
</ds:datastoreItem>
</file>

<file path=customXml/itemProps4.xml><?xml version="1.0" encoding="utf-8"?>
<ds:datastoreItem xmlns:ds="http://schemas.openxmlformats.org/officeDocument/2006/customXml" ds:itemID="{D54F90D9-6E1E-43EA-AB01-9921EA13EC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13</vt:i4>
      </vt:variant>
    </vt:vector>
  </HeadingPairs>
  <TitlesOfParts>
    <vt:vector size="20" baseType="lpstr">
      <vt:lpstr>Introduction</vt:lpstr>
      <vt:lpstr>Part 1 - About</vt:lpstr>
      <vt:lpstr>Part 2 - Disclosure checklist</vt:lpstr>
      <vt:lpstr>Part 3 - Reporting entities</vt:lpstr>
      <vt:lpstr>Part 4 - Government revenues</vt:lpstr>
      <vt:lpstr>Part 5 - Company data</vt:lpstr>
      <vt:lpstr>Lists</vt:lpstr>
      <vt:lpstr>Commodities_list</vt:lpstr>
      <vt:lpstr>Companies_list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EITI International Secretariat</dc:creator>
  <cp:lastModifiedBy>Hugo Paret</cp:lastModifiedBy>
  <cp:lastPrinted>2018-09-11T11:28:24Z</cp:lastPrinted>
  <dcterms:created xsi:type="dcterms:W3CDTF">2018-04-20T09:16:43Z</dcterms:created>
  <dcterms:modified xsi:type="dcterms:W3CDTF">2018-11-30T16:33:40Z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